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ja614\Box\CFA Staff\Equipment Grants\ReLODE Documents\"/>
    </mc:Choice>
  </mc:AlternateContent>
  <xr:revisionPtr revIDLastSave="0" documentId="13_ncr:1_{AEA00110-2302-44C0-807B-8C6C28FBDD62}" xr6:coauthVersionLast="36" xr6:coauthVersionMax="46" xr10:uidLastSave="{00000000-0000-0000-0000-000000000000}"/>
  <bookViews>
    <workbookView xWindow="-120" yWindow="-120" windowWidth="38640" windowHeight="15840" tabRatio="500" xr2:uid="{00000000-000D-0000-FFFF-FFFF00000000}"/>
  </bookViews>
  <sheets>
    <sheet name="Flow Chart" sheetId="1" r:id="rId1"/>
    <sheet name="Example 1" sheetId="2" r:id="rId2"/>
    <sheet name="Example 2" sheetId="3" r:id="rId3"/>
    <sheet name="Accounting Structure" sheetId="6" r:id="rId4"/>
  </sheets>
  <definedNames>
    <definedName name="_xlnm.Print_Area" localSheetId="3">'Accounting Structure'!$D$1:$T$24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3" l="1"/>
  <c r="C40" i="3"/>
  <c r="T17" i="6" l="1"/>
  <c r="R17" i="6"/>
  <c r="Q17" i="6"/>
  <c r="P17" i="6"/>
  <c r="G15" i="6"/>
  <c r="G18" i="6" s="1"/>
  <c r="F15" i="6"/>
  <c r="F18" i="6" s="1"/>
  <c r="T14" i="6"/>
  <c r="R14" i="6"/>
  <c r="Q14" i="6"/>
  <c r="P14" i="6"/>
  <c r="J13" i="6"/>
  <c r="K13" i="6" s="1"/>
  <c r="M9" i="6"/>
  <c r="F9" i="6"/>
  <c r="T8" i="6"/>
  <c r="T9" i="6" s="1"/>
  <c r="R8" i="6"/>
  <c r="R9" i="6" s="1"/>
  <c r="Q8" i="6"/>
  <c r="Q9" i="6" s="1"/>
  <c r="P8" i="6"/>
  <c r="P9" i="6" s="1"/>
  <c r="G8" i="6"/>
  <c r="G9" i="6" s="1"/>
  <c r="J15" i="6" l="1"/>
  <c r="J18" i="6" s="1"/>
  <c r="Q13" i="6"/>
  <c r="Q15" i="6" s="1"/>
  <c r="Q18" i="6" s="1"/>
  <c r="M13" i="6"/>
  <c r="K15" i="6"/>
  <c r="K18" i="6" s="1"/>
  <c r="P13" i="6" l="1"/>
  <c r="P15" i="6" s="1"/>
  <c r="P18" i="6" s="1"/>
  <c r="N13" i="6"/>
  <c r="M15" i="6"/>
  <c r="M18" i="6" s="1"/>
  <c r="T13" i="6"/>
  <c r="T15" i="6" s="1"/>
  <c r="T18" i="6" s="1"/>
  <c r="N15" i="6" l="1"/>
  <c r="N18" i="6" s="1"/>
  <c r="R13" i="6"/>
  <c r="R15" i="6" s="1"/>
  <c r="R18" i="6" s="1"/>
  <c r="C35" i="2" l="1"/>
  <c r="H46" i="3"/>
  <c r="C46" i="3"/>
  <c r="C31" i="2"/>
  <c r="H57" i="3" l="1"/>
  <c r="C57" i="3"/>
  <c r="H42" i="3"/>
  <c r="H48" i="3" s="1"/>
  <c r="E40" i="3"/>
  <c r="E42" i="3" s="1"/>
  <c r="F40" i="3"/>
  <c r="F42" i="3" s="1"/>
  <c r="G40" i="3"/>
  <c r="G42" i="3" s="1"/>
  <c r="D40" i="3"/>
  <c r="D42" i="3" s="1"/>
  <c r="C42" i="3"/>
  <c r="D20" i="3"/>
  <c r="D30" i="3" s="1"/>
  <c r="E20" i="3"/>
  <c r="E30" i="3" s="1"/>
  <c r="F20" i="3"/>
  <c r="F30" i="3" s="1"/>
  <c r="G20" i="3"/>
  <c r="G30" i="3" s="1"/>
  <c r="H20" i="3"/>
  <c r="H24" i="3" s="1"/>
  <c r="C20" i="3"/>
  <c r="C24" i="3" s="1"/>
  <c r="H59" i="3"/>
  <c r="H63" i="3"/>
  <c r="G63" i="3"/>
  <c r="F44" i="3"/>
  <c r="F63" i="3"/>
  <c r="E63" i="3"/>
  <c r="D63" i="3"/>
  <c r="C59" i="3"/>
  <c r="C63" i="3"/>
  <c r="H9" i="3"/>
  <c r="C9" i="3"/>
  <c r="C52" i="2"/>
  <c r="E52" i="2"/>
  <c r="F52" i="2"/>
  <c r="G52" i="2"/>
  <c r="H52" i="2"/>
  <c r="D52" i="2"/>
  <c r="H29" i="2"/>
  <c r="E29" i="2"/>
  <c r="E31" i="2" s="1"/>
  <c r="F29" i="2"/>
  <c r="F31" i="2" s="1"/>
  <c r="G29" i="2"/>
  <c r="E9" i="2"/>
  <c r="E13" i="2" s="1"/>
  <c r="E17" i="2" s="1"/>
  <c r="F9" i="2"/>
  <c r="F13" i="2" s="1"/>
  <c r="F17" i="2" s="1"/>
  <c r="G9" i="2"/>
  <c r="G19" i="2" s="1"/>
  <c r="H9" i="2"/>
  <c r="H19" i="2" s="1"/>
  <c r="D29" i="2"/>
  <c r="C48" i="2"/>
  <c r="C54" i="2" s="1"/>
  <c r="C58" i="2" s="1"/>
  <c r="D56" i="2" s="1"/>
  <c r="C9" i="2"/>
  <c r="C19" i="2" s="1"/>
  <c r="D9" i="2"/>
  <c r="D13" i="2" s="1"/>
  <c r="D17" i="2" s="1"/>
  <c r="H13" i="3" l="1"/>
  <c r="H28" i="3" s="1"/>
  <c r="H30" i="3"/>
  <c r="H65" i="3"/>
  <c r="F19" i="2"/>
  <c r="F21" i="2" s="1"/>
  <c r="C30" i="3"/>
  <c r="D19" i="2"/>
  <c r="D21" i="2" s="1"/>
  <c r="E44" i="3"/>
  <c r="E57" i="3" s="1"/>
  <c r="E59" i="3" s="1"/>
  <c r="E65" i="3" s="1"/>
  <c r="F57" i="3"/>
  <c r="F59" i="3" s="1"/>
  <c r="F65" i="3" s="1"/>
  <c r="F46" i="3"/>
  <c r="H33" i="2"/>
  <c r="H35" i="2" s="1"/>
  <c r="H31" i="2"/>
  <c r="G33" i="2"/>
  <c r="G35" i="2" s="1"/>
  <c r="G31" i="2"/>
  <c r="G37" i="2" s="1"/>
  <c r="D33" i="2"/>
  <c r="D35" i="2" s="1"/>
  <c r="D31" i="2"/>
  <c r="G44" i="3"/>
  <c r="G46" i="3" s="1"/>
  <c r="G48" i="3" s="1"/>
  <c r="G24" i="3"/>
  <c r="G28" i="3" s="1"/>
  <c r="G32" i="3" s="1"/>
  <c r="F24" i="3"/>
  <c r="F28" i="3" s="1"/>
  <c r="F32" i="3" s="1"/>
  <c r="C65" i="3"/>
  <c r="C69" i="3" s="1"/>
  <c r="D67" i="3" s="1"/>
  <c r="E24" i="3"/>
  <c r="E28" i="3" s="1"/>
  <c r="E32" i="3" s="1"/>
  <c r="F48" i="3"/>
  <c r="H32" i="3"/>
  <c r="C48" i="3"/>
  <c r="C52" i="3" s="1"/>
  <c r="D50" i="3" s="1"/>
  <c r="E19" i="2"/>
  <c r="E21" i="2" s="1"/>
  <c r="C37" i="2"/>
  <c r="C41" i="2" s="1"/>
  <c r="D39" i="2" s="1"/>
  <c r="H46" i="2"/>
  <c r="H48" i="2" s="1"/>
  <c r="H54" i="2" s="1"/>
  <c r="F33" i="2"/>
  <c r="F35" i="2" s="1"/>
  <c r="C13" i="2"/>
  <c r="C17" i="2" s="1"/>
  <c r="C21" i="2" s="1"/>
  <c r="C25" i="2" s="1"/>
  <c r="D23" i="2" s="1"/>
  <c r="E33" i="2"/>
  <c r="E35" i="2" s="1"/>
  <c r="D44" i="3"/>
  <c r="D46" i="3" s="1"/>
  <c r="D24" i="3"/>
  <c r="D28" i="3" s="1"/>
  <c r="D32" i="3" s="1"/>
  <c r="H13" i="2"/>
  <c r="H17" i="2" s="1"/>
  <c r="H21" i="2" s="1"/>
  <c r="C13" i="3"/>
  <c r="C28" i="3" s="1"/>
  <c r="G13" i="2"/>
  <c r="G17" i="2" s="1"/>
  <c r="G21" i="2" s="1"/>
  <c r="G57" i="3" l="1"/>
  <c r="G59" i="3" s="1"/>
  <c r="G65" i="3" s="1"/>
  <c r="C32" i="3"/>
  <c r="C36" i="3" s="1"/>
  <c r="D34" i="3" s="1"/>
  <c r="D36" i="3" s="1"/>
  <c r="E34" i="3" s="1"/>
  <c r="E36" i="3" s="1"/>
  <c r="F34" i="3" s="1"/>
  <c r="F36" i="3" s="1"/>
  <c r="G34" i="3" s="1"/>
  <c r="G36" i="3" s="1"/>
  <c r="H34" i="3" s="1"/>
  <c r="H36" i="3" s="1"/>
  <c r="E46" i="3"/>
  <c r="E48" i="3" s="1"/>
  <c r="D25" i="2"/>
  <c r="E23" i="2" s="1"/>
  <c r="G46" i="2"/>
  <c r="G48" i="2" s="1"/>
  <c r="G54" i="2" s="1"/>
  <c r="D46" i="2"/>
  <c r="D48" i="2" s="1"/>
  <c r="D54" i="2" s="1"/>
  <c r="D58" i="2" s="1"/>
  <c r="E56" i="2" s="1"/>
  <c r="H37" i="2"/>
  <c r="E25" i="2"/>
  <c r="F23" i="2" s="1"/>
  <c r="F25" i="2" s="1"/>
  <c r="G23" i="2" s="1"/>
  <c r="G25" i="2" s="1"/>
  <c r="H23" i="2" s="1"/>
  <c r="H25" i="2" s="1"/>
  <c r="D37" i="2"/>
  <c r="D41" i="2" s="1"/>
  <c r="E39" i="2" s="1"/>
  <c r="D57" i="3"/>
  <c r="D48" i="3"/>
  <c r="D52" i="3" s="1"/>
  <c r="E50" i="3" s="1"/>
  <c r="F37" i="2"/>
  <c r="F46" i="2"/>
  <c r="F48" i="2" s="1"/>
  <c r="F54" i="2" s="1"/>
  <c r="E46" i="2"/>
  <c r="E48" i="2" s="1"/>
  <c r="E54" i="2" s="1"/>
  <c r="E37" i="2"/>
  <c r="E52" i="3" l="1"/>
  <c r="F50" i="3" s="1"/>
  <c r="F52" i="3" s="1"/>
  <c r="G50" i="3" s="1"/>
  <c r="G52" i="3" s="1"/>
  <c r="H50" i="3" s="1"/>
  <c r="H52" i="3" s="1"/>
  <c r="E58" i="2"/>
  <c r="F56" i="2" s="1"/>
  <c r="E41" i="2"/>
  <c r="F39" i="2" s="1"/>
  <c r="F41" i="2" s="1"/>
  <c r="G39" i="2" s="1"/>
  <c r="G41" i="2" s="1"/>
  <c r="H39" i="2" s="1"/>
  <c r="H41" i="2" s="1"/>
  <c r="F58" i="2"/>
  <c r="G56" i="2" s="1"/>
  <c r="G58" i="2" s="1"/>
  <c r="H56" i="2" s="1"/>
  <c r="H58" i="2" s="1"/>
  <c r="D59" i="3"/>
  <c r="D65" i="3" s="1"/>
  <c r="D69" i="3" s="1"/>
  <c r="E67" i="3" s="1"/>
  <c r="E69" i="3" s="1"/>
  <c r="F67" i="3" s="1"/>
  <c r="F69" i="3" s="1"/>
  <c r="G67" i="3" s="1"/>
  <c r="G69" i="3" s="1"/>
  <c r="H67" i="3" s="1"/>
  <c r="H69" i="3" s="1"/>
  <c r="J57" i="3"/>
  <c r="J46" i="2"/>
</calcChain>
</file>

<file path=xl/sharedStrings.xml><?xml version="1.0" encoding="utf-8"?>
<sst xmlns="http://schemas.openxmlformats.org/spreadsheetml/2006/main" count="111" uniqueCount="63">
  <si>
    <t>ReLODE: Research Loan for Old or Duplicative Equipment</t>
  </si>
  <si>
    <t>Cost Study</t>
  </si>
  <si>
    <t>Projected Expenses</t>
  </si>
  <si>
    <t>Additional Depreciation Expense</t>
  </si>
  <si>
    <t>Total Expenses</t>
  </si>
  <si>
    <t>Projected Utilization</t>
  </si>
  <si>
    <t>Rate</t>
  </si>
  <si>
    <t>Recharge Chart String</t>
  </si>
  <si>
    <t>Carry Forward</t>
  </si>
  <si>
    <t>Ending Balance</t>
  </si>
  <si>
    <t>Revenue (depreciation from Recharge)</t>
  </si>
  <si>
    <t>Total Revenue</t>
  </si>
  <si>
    <t>Revenue (from recharge)</t>
  </si>
  <si>
    <t>Revenue (from seed funding)</t>
  </si>
  <si>
    <t>Revenue (from loan paybacks)</t>
  </si>
  <si>
    <t>Expense (transfer to payback loan)</t>
  </si>
  <si>
    <t>Current Year Performace</t>
  </si>
  <si>
    <t>Current Year Performance</t>
  </si>
  <si>
    <t>Total</t>
  </si>
  <si>
    <t>Revenue (prorated depreciation from Recharge)</t>
  </si>
  <si>
    <t>ReLODE Cap Loan Chart String</t>
  </si>
  <si>
    <t>ReLODE Program Chart String</t>
  </si>
  <si>
    <t>Expenses (includes depreciation)</t>
  </si>
  <si>
    <t>Expense (Capital Equipment Purchase)</t>
  </si>
  <si>
    <t>REVISED for FY19 and Beyond</t>
  </si>
  <si>
    <t>Spending Authority Remains at CFA</t>
  </si>
  <si>
    <t>as of 10/19/18</t>
  </si>
  <si>
    <t>Annually for 10 years</t>
  </si>
  <si>
    <t>Purchase Equipment</t>
  </si>
  <si>
    <t>Record Cost Recovery</t>
  </si>
  <si>
    <t xml:space="preserve">Repay ReLode </t>
  </si>
  <si>
    <t>Net Annual Impact</t>
  </si>
  <si>
    <t>CFA</t>
  </si>
  <si>
    <t>Core 171</t>
  </si>
  <si>
    <t>Core 160</t>
  </si>
  <si>
    <t>CFA in Total</t>
  </si>
  <si>
    <t>Revenue</t>
  </si>
  <si>
    <t xml:space="preserve">    Transfers in</t>
  </si>
  <si>
    <t>Expense</t>
  </si>
  <si>
    <t xml:space="preserve">    Recharge Cost Recovery</t>
  </si>
  <si>
    <t xml:space="preserve">    Capital Equipment Purchase</t>
  </si>
  <si>
    <t xml:space="preserve">        Total Non-Personnel Exp</t>
  </si>
  <si>
    <t xml:space="preserve">    Transfers Out</t>
  </si>
  <si>
    <t>Total Expense</t>
  </si>
  <si>
    <t>eNuf outflow</t>
  </si>
  <si>
    <t>eNUF inflow</t>
  </si>
  <si>
    <t>Funds Flow-Through-April 2021</t>
  </si>
  <si>
    <t>Year 0 (FY21)</t>
  </si>
  <si>
    <t>Year 1 (FY22)</t>
  </si>
  <si>
    <t>Year 2 (FY23)</t>
  </si>
  <si>
    <t>Year 3 (FY24)</t>
  </si>
  <si>
    <t>Year 4 (FY25)</t>
  </si>
  <si>
    <t>Year 5 (FY26)</t>
  </si>
  <si>
    <t>Core with Cost Basis of $100K takes on a 5-year loan to buy a $25K piece of equipment. Equipment awarded and purchased Summer 2021. Equipment enters service on 9/1/2022</t>
  </si>
  <si>
    <t>Core with Cost Basis of $100K takes on a 5-year loan to buy a $25K piece of equipment. Equipment awarded and purchased Fall 2021. Equipment enters service on 3/1/2022</t>
  </si>
  <si>
    <t>Year 0 (FY22)</t>
  </si>
  <si>
    <t>Year 1 (FY23)</t>
  </si>
  <si>
    <t>Year 2 (FY24)</t>
  </si>
  <si>
    <t>Year 3 (FY25)</t>
  </si>
  <si>
    <t>Year 4 (FY26)</t>
  </si>
  <si>
    <t>Year 5 (FY27)</t>
  </si>
  <si>
    <t>Cost Study (9/1/2021 to 2/28/2022) and (3/1/2022 to 8/31/2022)</t>
  </si>
  <si>
    <t>Cost Study (3/1/2022 to 2/28/2027)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</si>
</sst>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4" x14ac:knownFonts="1"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2" fillId="0" borderId="1" xfId="2"/>
    <xf numFmtId="0" fontId="5" fillId="0" borderId="0" xfId="0" applyFont="1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6" xfId="0" applyBorder="1"/>
    <xf numFmtId="0" fontId="11" fillId="0" borderId="0" xfId="89"/>
    <xf numFmtId="0" fontId="12" fillId="0" borderId="0" xfId="89" applyFont="1"/>
    <xf numFmtId="0" fontId="7" fillId="0" borderId="0" xfId="89" applyFont="1"/>
    <xf numFmtId="165" fontId="7" fillId="0" borderId="0" xfId="90" applyNumberFormat="1" applyFont="1"/>
    <xf numFmtId="165" fontId="7" fillId="0" borderId="0" xfId="90" applyNumberFormat="1" applyFont="1" applyFill="1"/>
    <xf numFmtId="165" fontId="0" fillId="0" borderId="0" xfId="90" applyNumberFormat="1" applyFont="1"/>
    <xf numFmtId="165" fontId="0" fillId="0" borderId="0" xfId="90" applyNumberFormat="1" applyFont="1" applyFill="1"/>
    <xf numFmtId="165" fontId="13" fillId="4" borderId="0" xfId="90" applyNumberFormat="1" applyFont="1" applyFill="1"/>
    <xf numFmtId="165" fontId="13" fillId="0" borderId="0" xfId="90" applyNumberFormat="1" applyFont="1" applyFill="1"/>
    <xf numFmtId="0" fontId="8" fillId="0" borderId="0" xfId="89" applyFont="1" applyAlignment="1">
      <alignment horizontal="center"/>
    </xf>
    <xf numFmtId="165" fontId="8" fillId="0" borderId="0" xfId="90" applyNumberFormat="1" applyFont="1" applyAlignment="1">
      <alignment horizontal="center"/>
    </xf>
    <xf numFmtId="165" fontId="10" fillId="4" borderId="0" xfId="90" applyNumberFormat="1" applyFont="1" applyFill="1" applyAlignment="1">
      <alignment horizontal="center"/>
    </xf>
    <xf numFmtId="165" fontId="10" fillId="0" borderId="0" xfId="90" applyNumberFormat="1" applyFont="1" applyFill="1" applyAlignment="1">
      <alignment horizontal="center"/>
    </xf>
    <xf numFmtId="0" fontId="8" fillId="0" borderId="8" xfId="89" applyFont="1" applyBorder="1" applyAlignment="1">
      <alignment horizontal="center"/>
    </xf>
    <xf numFmtId="0" fontId="11" fillId="0" borderId="8" xfId="89" applyBorder="1"/>
    <xf numFmtId="0" fontId="8" fillId="0" borderId="0" xfId="89" applyFont="1"/>
    <xf numFmtId="165" fontId="0" fillId="0" borderId="8" xfId="90" applyNumberFormat="1" applyFont="1" applyBorder="1"/>
    <xf numFmtId="0" fontId="11" fillId="0" borderId="6" xfId="89" applyBorder="1"/>
    <xf numFmtId="165" fontId="0" fillId="0" borderId="6" xfId="90" applyNumberFormat="1" applyFont="1" applyBorder="1"/>
    <xf numFmtId="165" fontId="0" fillId="0" borderId="9" xfId="90" applyNumberFormat="1" applyFont="1" applyBorder="1"/>
    <xf numFmtId="165" fontId="0" fillId="5" borderId="0" xfId="90" applyNumberFormat="1" applyFont="1" applyFill="1"/>
    <xf numFmtId="0" fontId="6" fillId="0" borderId="0" xfId="89" applyFont="1"/>
    <xf numFmtId="165" fontId="0" fillId="6" borderId="3" xfId="90" applyNumberFormat="1" applyFont="1" applyFill="1" applyBorder="1"/>
    <xf numFmtId="165" fontId="0" fillId="0" borderId="3" xfId="90" applyNumberFormat="1" applyFont="1" applyFill="1" applyBorder="1"/>
    <xf numFmtId="165" fontId="0" fillId="0" borderId="3" xfId="90" applyNumberFormat="1" applyFont="1" applyBorder="1"/>
    <xf numFmtId="165" fontId="0" fillId="0" borderId="10" xfId="90" applyNumberFormat="1" applyFont="1" applyBorder="1"/>
    <xf numFmtId="165" fontId="0" fillId="6" borderId="0" xfId="90" applyNumberFormat="1" applyFont="1" applyFill="1"/>
    <xf numFmtId="0" fontId="5" fillId="7" borderId="0" xfId="0" applyFont="1" applyFill="1"/>
    <xf numFmtId="165" fontId="0" fillId="3" borderId="5" xfId="90" applyNumberFormat="1" applyFont="1" applyFill="1" applyBorder="1" applyAlignment="1">
      <alignment horizontal="center"/>
    </xf>
    <xf numFmtId="165" fontId="0" fillId="3" borderId="6" xfId="90" applyNumberFormat="1" applyFont="1" applyFill="1" applyBorder="1" applyAlignment="1">
      <alignment horizontal="center"/>
    </xf>
    <xf numFmtId="165" fontId="0" fillId="3" borderId="7" xfId="90" applyNumberFormat="1" applyFont="1" applyFill="1" applyBorder="1" applyAlignment="1">
      <alignment horizontal="center"/>
    </xf>
    <xf numFmtId="165" fontId="0" fillId="0" borderId="5" xfId="90" applyNumberFormat="1" applyFont="1" applyBorder="1" applyAlignment="1">
      <alignment horizontal="center"/>
    </xf>
    <xf numFmtId="165" fontId="0" fillId="0" borderId="7" xfId="90" applyNumberFormat="1" applyFont="1" applyBorder="1" applyAlignment="1">
      <alignment horizontal="center"/>
    </xf>
    <xf numFmtId="165" fontId="0" fillId="0" borderId="2" xfId="90" applyNumberFormat="1" applyFont="1" applyBorder="1" applyAlignment="1">
      <alignment horizontal="center"/>
    </xf>
    <xf numFmtId="165" fontId="0" fillId="0" borderId="4" xfId="90" applyNumberFormat="1" applyFont="1" applyBorder="1" applyAlignment="1">
      <alignment horizontal="center"/>
    </xf>
    <xf numFmtId="165" fontId="0" fillId="0" borderId="2" xfId="90" applyNumberFormat="1" applyFont="1" applyFill="1" applyBorder="1" applyAlignment="1">
      <alignment horizontal="center"/>
    </xf>
    <xf numFmtId="165" fontId="0" fillId="0" borderId="4" xfId="90" applyNumberFormat="1" applyFont="1" applyFill="1" applyBorder="1" applyAlignment="1">
      <alignment horizontal="center"/>
    </xf>
  </cellXfs>
  <cellStyles count="91">
    <cellStyle name="Comma 2" xfId="90" xr:uid="{DA998F7A-45AB-AF4F-AD82-13292899EE6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eading 1" xfId="2" builtinId="1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  <cellStyle name="Normal 2" xfId="89" xr:uid="{5F423F40-E021-914A-9CB4-B10B46A6EBA8}"/>
    <cellStyle name="Title" xfId="1" builtinId="1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93778</xdr:colOff>
      <xdr:row>11</xdr:row>
      <xdr:rowOff>78156</xdr:rowOff>
    </xdr:from>
    <xdr:to>
      <xdr:col>13</xdr:col>
      <xdr:colOff>510710</xdr:colOff>
      <xdr:row>28</xdr:row>
      <xdr:rowOff>45626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358BE41C-5994-9D4A-8F59-74886D3A48C1}"/>
            </a:ext>
          </a:extLst>
        </xdr:cNvPr>
        <xdr:cNvGrpSpPr/>
      </xdr:nvGrpSpPr>
      <xdr:grpSpPr>
        <a:xfrm>
          <a:off x="93778" y="2430831"/>
          <a:ext cx="11313532" cy="3367895"/>
          <a:chOff x="93639" y="2884856"/>
          <a:chExt cx="11148571" cy="3421870"/>
        </a:xfrm>
      </xdr:grpSpPr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id="{82727B68-3F85-A74F-A0A5-5F64460DA106}"/>
              </a:ext>
            </a:extLst>
          </xdr:cNvPr>
          <xdr:cNvSpPr/>
        </xdr:nvSpPr>
        <xdr:spPr>
          <a:xfrm>
            <a:off x="93639" y="3012515"/>
            <a:ext cx="3217822" cy="2654030"/>
          </a:xfrm>
          <a:custGeom>
            <a:avLst/>
            <a:gdLst>
              <a:gd name="connsiteX0" fmla="*/ 0 w 3217822"/>
              <a:gd name="connsiteY0" fmla="*/ 265403 h 2654030"/>
              <a:gd name="connsiteX1" fmla="*/ 265403 w 3217822"/>
              <a:gd name="connsiteY1" fmla="*/ 0 h 2654030"/>
              <a:gd name="connsiteX2" fmla="*/ 2952419 w 3217822"/>
              <a:gd name="connsiteY2" fmla="*/ 0 h 2654030"/>
              <a:gd name="connsiteX3" fmla="*/ 3217822 w 3217822"/>
              <a:gd name="connsiteY3" fmla="*/ 265403 h 2654030"/>
              <a:gd name="connsiteX4" fmla="*/ 3217822 w 3217822"/>
              <a:gd name="connsiteY4" fmla="*/ 2388627 h 2654030"/>
              <a:gd name="connsiteX5" fmla="*/ 2952419 w 3217822"/>
              <a:gd name="connsiteY5" fmla="*/ 2654030 h 2654030"/>
              <a:gd name="connsiteX6" fmla="*/ 265403 w 3217822"/>
              <a:gd name="connsiteY6" fmla="*/ 2654030 h 2654030"/>
              <a:gd name="connsiteX7" fmla="*/ 0 w 3217822"/>
              <a:gd name="connsiteY7" fmla="*/ 2388627 h 2654030"/>
              <a:gd name="connsiteX8" fmla="*/ 0 w 3217822"/>
              <a:gd name="connsiteY8" fmla="*/ 265403 h 26540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3217822" h="2654030">
                <a:moveTo>
                  <a:pt x="0" y="265403"/>
                </a:moveTo>
                <a:cubicBezTo>
                  <a:pt x="0" y="118825"/>
                  <a:pt x="118825" y="0"/>
                  <a:pt x="265403" y="0"/>
                </a:cubicBezTo>
                <a:lnTo>
                  <a:pt x="2952419" y="0"/>
                </a:lnTo>
                <a:cubicBezTo>
                  <a:pt x="3098997" y="0"/>
                  <a:pt x="3217822" y="118825"/>
                  <a:pt x="3217822" y="265403"/>
                </a:cubicBezTo>
                <a:lnTo>
                  <a:pt x="3217822" y="2388627"/>
                </a:lnTo>
                <a:cubicBezTo>
                  <a:pt x="3217822" y="2535205"/>
                  <a:pt x="3098997" y="2654030"/>
                  <a:pt x="2952419" y="2654030"/>
                </a:cubicBezTo>
                <a:lnTo>
                  <a:pt x="265403" y="2654030"/>
                </a:lnTo>
                <a:cubicBezTo>
                  <a:pt x="118825" y="2654030"/>
                  <a:pt x="0" y="2535205"/>
                  <a:pt x="0" y="2388627"/>
                </a:cubicBezTo>
                <a:lnTo>
                  <a:pt x="0" y="265403"/>
                </a:lnTo>
                <a:close/>
              </a:path>
            </a:pathLst>
          </a:custGeom>
        </xdr:spPr>
        <xdr:style>
          <a:lnRef idx="1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lt1">
              <a:alpha val="9000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9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83937" tIns="83937" rIns="83937" bIns="652658" numCol="1" spcCol="1270" anchor="t" anchorCtr="0">
            <a:noAutofit/>
          </a:bodyPr>
          <a:lstStyle/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$4M seed funding from Provost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CFA adding funds annually to increase budget to meet program needs.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Loans awarded biannually; purchases made directly against the Central ReLODE chart string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Replenished via repayments from ReLODE Cap Loan chart strings for the life of the loans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Loan commitments and repayments are tracked by OR (first payment is due in the first year that the equipment is depreciated,</a:t>
            </a:r>
            <a:r>
              <a:rPr lang="en-US" sz="1200" kern="1200" baseline="0"/>
              <a:t> this may be pro-rated depending on the date</a:t>
            </a:r>
            <a:r>
              <a:rPr lang="en-US" sz="1200" kern="1200"/>
              <a:t>)</a:t>
            </a:r>
          </a:p>
        </xdr:txBody>
      </xdr:sp>
      <xdr:sp macro="" textlink="">
        <xdr:nvSpPr>
          <xdr:cNvPr id="7" name="Freeform 6">
            <a:extLst>
              <a:ext uri="{FF2B5EF4-FFF2-40B4-BE49-F238E27FC236}">
                <a16:creationId xmlns:a16="http://schemas.microsoft.com/office/drawing/2014/main" id="{84BC2414-2A52-1F42-83AE-9A3240BA7338}"/>
              </a:ext>
            </a:extLst>
          </xdr:cNvPr>
          <xdr:cNvSpPr/>
        </xdr:nvSpPr>
        <xdr:spPr>
          <a:xfrm>
            <a:off x="289705" y="5169285"/>
            <a:ext cx="2860286" cy="1137441"/>
          </a:xfrm>
          <a:custGeom>
            <a:avLst/>
            <a:gdLst>
              <a:gd name="connsiteX0" fmla="*/ 0 w 2860286"/>
              <a:gd name="connsiteY0" fmla="*/ 113744 h 1137441"/>
              <a:gd name="connsiteX1" fmla="*/ 113744 w 2860286"/>
              <a:gd name="connsiteY1" fmla="*/ 0 h 1137441"/>
              <a:gd name="connsiteX2" fmla="*/ 2746542 w 2860286"/>
              <a:gd name="connsiteY2" fmla="*/ 0 h 1137441"/>
              <a:gd name="connsiteX3" fmla="*/ 2860286 w 2860286"/>
              <a:gd name="connsiteY3" fmla="*/ 113744 h 1137441"/>
              <a:gd name="connsiteX4" fmla="*/ 2860286 w 2860286"/>
              <a:gd name="connsiteY4" fmla="*/ 1023697 h 1137441"/>
              <a:gd name="connsiteX5" fmla="*/ 2746542 w 2860286"/>
              <a:gd name="connsiteY5" fmla="*/ 1137441 h 1137441"/>
              <a:gd name="connsiteX6" fmla="*/ 113744 w 2860286"/>
              <a:gd name="connsiteY6" fmla="*/ 1137441 h 1137441"/>
              <a:gd name="connsiteX7" fmla="*/ 0 w 2860286"/>
              <a:gd name="connsiteY7" fmla="*/ 1023697 h 1137441"/>
              <a:gd name="connsiteX8" fmla="*/ 0 w 2860286"/>
              <a:gd name="connsiteY8" fmla="*/ 113744 h 11374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860286" h="1137441">
                <a:moveTo>
                  <a:pt x="0" y="113744"/>
                </a:moveTo>
                <a:cubicBezTo>
                  <a:pt x="0" y="50925"/>
                  <a:pt x="50925" y="0"/>
                  <a:pt x="113744" y="0"/>
                </a:cubicBezTo>
                <a:lnTo>
                  <a:pt x="2746542" y="0"/>
                </a:lnTo>
                <a:cubicBezTo>
                  <a:pt x="2809361" y="0"/>
                  <a:pt x="2860286" y="50925"/>
                  <a:pt x="2860286" y="113744"/>
                </a:cubicBezTo>
                <a:lnTo>
                  <a:pt x="2860286" y="1023697"/>
                </a:lnTo>
                <a:cubicBezTo>
                  <a:pt x="2860286" y="1086516"/>
                  <a:pt x="2809361" y="1137441"/>
                  <a:pt x="2746542" y="1137441"/>
                </a:cubicBezTo>
                <a:lnTo>
                  <a:pt x="113744" y="1137441"/>
                </a:lnTo>
                <a:cubicBezTo>
                  <a:pt x="50925" y="1137441"/>
                  <a:pt x="0" y="1086516"/>
                  <a:pt x="0" y="1023697"/>
                </a:cubicBezTo>
                <a:lnTo>
                  <a:pt x="0" y="113744"/>
                </a:lnTo>
                <a:close/>
              </a:path>
            </a:pathLst>
          </a:custGeom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9035" tIns="63795" rIns="79035" bIns="63795" numCol="1" spcCol="1270" anchor="ctr" anchorCtr="0">
            <a:noAutofit/>
          </a:bodyPr>
          <a:lstStyle/>
          <a:p>
            <a:pPr marL="0" lvl="0" indent="0" algn="ctr" defTabSz="10668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400" kern="1200"/>
              <a:t>ReLODE Program (Office for Research)</a:t>
            </a:r>
          </a:p>
        </xdr:txBody>
      </xdr:sp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BDB4876F-24E0-8C42-9C25-9D8437DED76D}"/>
              </a:ext>
            </a:extLst>
          </xdr:cNvPr>
          <xdr:cNvSpPr/>
        </xdr:nvSpPr>
        <xdr:spPr>
          <a:xfrm>
            <a:off x="4041578" y="3555662"/>
            <a:ext cx="3217822" cy="2654030"/>
          </a:xfrm>
          <a:custGeom>
            <a:avLst/>
            <a:gdLst>
              <a:gd name="connsiteX0" fmla="*/ 0 w 3217822"/>
              <a:gd name="connsiteY0" fmla="*/ 265403 h 2654030"/>
              <a:gd name="connsiteX1" fmla="*/ 265403 w 3217822"/>
              <a:gd name="connsiteY1" fmla="*/ 0 h 2654030"/>
              <a:gd name="connsiteX2" fmla="*/ 2952419 w 3217822"/>
              <a:gd name="connsiteY2" fmla="*/ 0 h 2654030"/>
              <a:gd name="connsiteX3" fmla="*/ 3217822 w 3217822"/>
              <a:gd name="connsiteY3" fmla="*/ 265403 h 2654030"/>
              <a:gd name="connsiteX4" fmla="*/ 3217822 w 3217822"/>
              <a:gd name="connsiteY4" fmla="*/ 2388627 h 2654030"/>
              <a:gd name="connsiteX5" fmla="*/ 2952419 w 3217822"/>
              <a:gd name="connsiteY5" fmla="*/ 2654030 h 2654030"/>
              <a:gd name="connsiteX6" fmla="*/ 265403 w 3217822"/>
              <a:gd name="connsiteY6" fmla="*/ 2654030 h 2654030"/>
              <a:gd name="connsiteX7" fmla="*/ 0 w 3217822"/>
              <a:gd name="connsiteY7" fmla="*/ 2388627 h 2654030"/>
              <a:gd name="connsiteX8" fmla="*/ 0 w 3217822"/>
              <a:gd name="connsiteY8" fmla="*/ 265403 h 26540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3217822" h="2654030">
                <a:moveTo>
                  <a:pt x="0" y="265403"/>
                </a:moveTo>
                <a:cubicBezTo>
                  <a:pt x="0" y="118825"/>
                  <a:pt x="118825" y="0"/>
                  <a:pt x="265403" y="0"/>
                </a:cubicBezTo>
                <a:lnTo>
                  <a:pt x="2952419" y="0"/>
                </a:lnTo>
                <a:cubicBezTo>
                  <a:pt x="3098997" y="0"/>
                  <a:pt x="3217822" y="118825"/>
                  <a:pt x="3217822" y="265403"/>
                </a:cubicBezTo>
                <a:lnTo>
                  <a:pt x="3217822" y="2388627"/>
                </a:lnTo>
                <a:cubicBezTo>
                  <a:pt x="3217822" y="2535205"/>
                  <a:pt x="3098997" y="2654030"/>
                  <a:pt x="2952419" y="2654030"/>
                </a:cubicBezTo>
                <a:lnTo>
                  <a:pt x="265403" y="2654030"/>
                </a:lnTo>
                <a:cubicBezTo>
                  <a:pt x="118825" y="2654030"/>
                  <a:pt x="0" y="2535205"/>
                  <a:pt x="0" y="2388627"/>
                </a:cubicBezTo>
                <a:lnTo>
                  <a:pt x="0" y="265403"/>
                </a:lnTo>
                <a:close/>
              </a:path>
            </a:pathLst>
          </a:custGeom>
        </xdr:spPr>
        <xdr:style>
          <a:lnRef idx="1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lt1">
              <a:alpha val="9000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9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83937" tIns="652658" rIns="83937" bIns="83937" numCol="1" spcCol="1270" anchor="t" anchorCtr="0">
            <a:noAutofit/>
          </a:bodyPr>
          <a:lstStyle/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Separate 171 chart string under the core facility's Dept ID with the "Project Purpose" field designated as "ReLODE"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The core facility credits recharge depreciation transfers into this chart string (Account Code 78782)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Core Facilities Administration debits loan payments directly from this chart string, effectively reversing the depreciation transfer conducted by</a:t>
            </a:r>
            <a:r>
              <a:rPr lang="en-US" sz="1200" kern="1200" baseline="0"/>
              <a:t> the core from the recharge</a:t>
            </a:r>
            <a:endParaRPr lang="en-US" sz="1200" kern="1200"/>
          </a:p>
        </xdr:txBody>
      </xdr:sp>
      <xdr:sp macro="" textlink="">
        <xdr:nvSpPr>
          <xdr:cNvPr id="17" name="Freeform 16">
            <a:extLst>
              <a:ext uri="{FF2B5EF4-FFF2-40B4-BE49-F238E27FC236}">
                <a16:creationId xmlns:a16="http://schemas.microsoft.com/office/drawing/2014/main" id="{DDDF6161-5252-224F-A6EA-86FA4E465F87}"/>
              </a:ext>
            </a:extLst>
          </xdr:cNvPr>
          <xdr:cNvSpPr/>
        </xdr:nvSpPr>
        <xdr:spPr>
          <a:xfrm>
            <a:off x="4259631" y="2884856"/>
            <a:ext cx="2860286" cy="1137441"/>
          </a:xfrm>
          <a:custGeom>
            <a:avLst/>
            <a:gdLst>
              <a:gd name="connsiteX0" fmla="*/ 0 w 2860286"/>
              <a:gd name="connsiteY0" fmla="*/ 113744 h 1137441"/>
              <a:gd name="connsiteX1" fmla="*/ 113744 w 2860286"/>
              <a:gd name="connsiteY1" fmla="*/ 0 h 1137441"/>
              <a:gd name="connsiteX2" fmla="*/ 2746542 w 2860286"/>
              <a:gd name="connsiteY2" fmla="*/ 0 h 1137441"/>
              <a:gd name="connsiteX3" fmla="*/ 2860286 w 2860286"/>
              <a:gd name="connsiteY3" fmla="*/ 113744 h 1137441"/>
              <a:gd name="connsiteX4" fmla="*/ 2860286 w 2860286"/>
              <a:gd name="connsiteY4" fmla="*/ 1023697 h 1137441"/>
              <a:gd name="connsiteX5" fmla="*/ 2746542 w 2860286"/>
              <a:gd name="connsiteY5" fmla="*/ 1137441 h 1137441"/>
              <a:gd name="connsiteX6" fmla="*/ 113744 w 2860286"/>
              <a:gd name="connsiteY6" fmla="*/ 1137441 h 1137441"/>
              <a:gd name="connsiteX7" fmla="*/ 0 w 2860286"/>
              <a:gd name="connsiteY7" fmla="*/ 1023697 h 1137441"/>
              <a:gd name="connsiteX8" fmla="*/ 0 w 2860286"/>
              <a:gd name="connsiteY8" fmla="*/ 113744 h 11374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860286" h="1137441">
                <a:moveTo>
                  <a:pt x="0" y="113744"/>
                </a:moveTo>
                <a:cubicBezTo>
                  <a:pt x="0" y="50925"/>
                  <a:pt x="50925" y="0"/>
                  <a:pt x="113744" y="0"/>
                </a:cubicBezTo>
                <a:lnTo>
                  <a:pt x="2746542" y="0"/>
                </a:lnTo>
                <a:cubicBezTo>
                  <a:pt x="2809361" y="0"/>
                  <a:pt x="2860286" y="50925"/>
                  <a:pt x="2860286" y="113744"/>
                </a:cubicBezTo>
                <a:lnTo>
                  <a:pt x="2860286" y="1023697"/>
                </a:lnTo>
                <a:cubicBezTo>
                  <a:pt x="2860286" y="1086516"/>
                  <a:pt x="2809361" y="1137441"/>
                  <a:pt x="2746542" y="1137441"/>
                </a:cubicBezTo>
                <a:lnTo>
                  <a:pt x="113744" y="1137441"/>
                </a:lnTo>
                <a:cubicBezTo>
                  <a:pt x="50925" y="1137441"/>
                  <a:pt x="0" y="1086516"/>
                  <a:pt x="0" y="1023697"/>
                </a:cubicBezTo>
                <a:lnTo>
                  <a:pt x="0" y="113744"/>
                </a:lnTo>
                <a:close/>
              </a:path>
            </a:pathLst>
          </a:custGeom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9035" tIns="63795" rIns="79035" bIns="63795" numCol="1" spcCol="1270" anchor="ctr" anchorCtr="0">
            <a:noAutofit/>
          </a:bodyPr>
          <a:lstStyle/>
          <a:p>
            <a:pPr marL="0" lvl="0" indent="0" algn="ctr" defTabSz="10668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400" kern="1200"/>
              <a:t>ReLODE Cap Loan (Department/Facility)</a:t>
            </a:r>
          </a:p>
        </xdr:txBody>
      </xdr:sp>
      <xdr:sp macro="" textlink="">
        <xdr:nvSpPr>
          <xdr:cNvPr id="18" name="Freeform 17">
            <a:extLst>
              <a:ext uri="{FF2B5EF4-FFF2-40B4-BE49-F238E27FC236}">
                <a16:creationId xmlns:a16="http://schemas.microsoft.com/office/drawing/2014/main" id="{AC119CE7-132F-B147-9CC4-FF1EAA7070B1}"/>
              </a:ext>
            </a:extLst>
          </xdr:cNvPr>
          <xdr:cNvSpPr/>
        </xdr:nvSpPr>
        <xdr:spPr>
          <a:xfrm>
            <a:off x="8024388" y="3136562"/>
            <a:ext cx="3217822" cy="2654030"/>
          </a:xfrm>
          <a:custGeom>
            <a:avLst/>
            <a:gdLst>
              <a:gd name="connsiteX0" fmla="*/ 0 w 3217822"/>
              <a:gd name="connsiteY0" fmla="*/ 265403 h 2654030"/>
              <a:gd name="connsiteX1" fmla="*/ 265403 w 3217822"/>
              <a:gd name="connsiteY1" fmla="*/ 0 h 2654030"/>
              <a:gd name="connsiteX2" fmla="*/ 2952419 w 3217822"/>
              <a:gd name="connsiteY2" fmla="*/ 0 h 2654030"/>
              <a:gd name="connsiteX3" fmla="*/ 3217822 w 3217822"/>
              <a:gd name="connsiteY3" fmla="*/ 265403 h 2654030"/>
              <a:gd name="connsiteX4" fmla="*/ 3217822 w 3217822"/>
              <a:gd name="connsiteY4" fmla="*/ 2388627 h 2654030"/>
              <a:gd name="connsiteX5" fmla="*/ 2952419 w 3217822"/>
              <a:gd name="connsiteY5" fmla="*/ 2654030 h 2654030"/>
              <a:gd name="connsiteX6" fmla="*/ 265403 w 3217822"/>
              <a:gd name="connsiteY6" fmla="*/ 2654030 h 2654030"/>
              <a:gd name="connsiteX7" fmla="*/ 0 w 3217822"/>
              <a:gd name="connsiteY7" fmla="*/ 2388627 h 2654030"/>
              <a:gd name="connsiteX8" fmla="*/ 0 w 3217822"/>
              <a:gd name="connsiteY8" fmla="*/ 265403 h 265403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3217822" h="2654030">
                <a:moveTo>
                  <a:pt x="0" y="265403"/>
                </a:moveTo>
                <a:cubicBezTo>
                  <a:pt x="0" y="118825"/>
                  <a:pt x="118825" y="0"/>
                  <a:pt x="265403" y="0"/>
                </a:cubicBezTo>
                <a:lnTo>
                  <a:pt x="2952419" y="0"/>
                </a:lnTo>
                <a:cubicBezTo>
                  <a:pt x="3098997" y="0"/>
                  <a:pt x="3217822" y="118825"/>
                  <a:pt x="3217822" y="265403"/>
                </a:cubicBezTo>
                <a:lnTo>
                  <a:pt x="3217822" y="2388627"/>
                </a:lnTo>
                <a:cubicBezTo>
                  <a:pt x="3217822" y="2535205"/>
                  <a:pt x="3098997" y="2654030"/>
                  <a:pt x="2952419" y="2654030"/>
                </a:cubicBezTo>
                <a:lnTo>
                  <a:pt x="265403" y="2654030"/>
                </a:lnTo>
                <a:cubicBezTo>
                  <a:pt x="118825" y="2654030"/>
                  <a:pt x="0" y="2535205"/>
                  <a:pt x="0" y="2388627"/>
                </a:cubicBezTo>
                <a:lnTo>
                  <a:pt x="0" y="265403"/>
                </a:lnTo>
                <a:close/>
              </a:path>
            </a:pathLst>
          </a:custGeom>
        </xdr:spPr>
        <xdr:style>
          <a:lnRef idx="1">
            <a:schemeClr val="accent1">
              <a:hueOff val="0"/>
              <a:satOff val="0"/>
              <a:lumOff val="0"/>
              <a:alphaOff val="0"/>
            </a:schemeClr>
          </a:lnRef>
          <a:fillRef idx="1">
            <a:schemeClr val="lt1">
              <a:alpha val="90000"/>
              <a:hueOff val="0"/>
              <a:satOff val="0"/>
              <a:lumOff val="0"/>
              <a:alphaOff val="0"/>
            </a:schemeClr>
          </a:fillRef>
          <a:effectRef idx="0">
            <a:schemeClr val="lt1">
              <a:alpha val="90000"/>
              <a:hueOff val="0"/>
              <a:satOff val="0"/>
              <a:lumOff val="0"/>
              <a:alphaOff val="0"/>
            </a:schemeClr>
          </a:effectRef>
          <a:fontRef idx="minor">
            <a:schemeClr val="dk1">
              <a:hueOff val="0"/>
              <a:satOff val="0"/>
              <a:lumOff val="0"/>
              <a:alphaOff val="0"/>
            </a:schemeClr>
          </a:fontRef>
        </xdr:style>
        <xdr:txBody>
          <a:bodyPr spcFirstLastPara="0" vert="horz" wrap="square" lIns="83937" tIns="83937" rIns="83937" bIns="652658" numCol="1" spcCol="1270" anchor="t" anchorCtr="0">
            <a:noAutofit/>
          </a:bodyPr>
          <a:lstStyle/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Depreciation expense is built into the recharge rate structure as soon as the equipment has been placed into service; a new Cost Study must be submitted to and approved by the Office of Cost Studies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r>
              <a:rPr lang="en-US" sz="1200" kern="1200"/>
              <a:t>Depreciation transfers are made to the ReLODE Cap Loan chart string (the first transfer may be pro-rated based on the service date for the newly purchased equipment)</a:t>
            </a:r>
          </a:p>
          <a:p>
            <a:pPr marL="114300" lvl="1" indent="-114300" algn="l" defTabSz="533400">
              <a:lnSpc>
                <a:spcPct val="90000"/>
              </a:lnSpc>
              <a:spcBef>
                <a:spcPct val="0"/>
              </a:spcBef>
              <a:spcAft>
                <a:spcPct val="15000"/>
              </a:spcAft>
              <a:buChar char="•"/>
            </a:pPr>
            <a:endParaRPr lang="en-US" sz="1200" kern="1200"/>
          </a:p>
        </xdr:txBody>
      </xdr:sp>
      <xdr:sp macro="" textlink="">
        <xdr:nvSpPr>
          <xdr:cNvPr id="19" name="Freeform 18">
            <a:extLst>
              <a:ext uri="{FF2B5EF4-FFF2-40B4-BE49-F238E27FC236}">
                <a16:creationId xmlns:a16="http://schemas.microsoft.com/office/drawing/2014/main" id="{A63C8F4A-04A3-544F-B1E7-C45C267B57EF}"/>
              </a:ext>
            </a:extLst>
          </xdr:cNvPr>
          <xdr:cNvSpPr/>
        </xdr:nvSpPr>
        <xdr:spPr>
          <a:xfrm>
            <a:off x="8216828" y="5144510"/>
            <a:ext cx="2860286" cy="1137441"/>
          </a:xfrm>
          <a:custGeom>
            <a:avLst/>
            <a:gdLst>
              <a:gd name="connsiteX0" fmla="*/ 0 w 2860286"/>
              <a:gd name="connsiteY0" fmla="*/ 113744 h 1137441"/>
              <a:gd name="connsiteX1" fmla="*/ 113744 w 2860286"/>
              <a:gd name="connsiteY1" fmla="*/ 0 h 1137441"/>
              <a:gd name="connsiteX2" fmla="*/ 2746542 w 2860286"/>
              <a:gd name="connsiteY2" fmla="*/ 0 h 1137441"/>
              <a:gd name="connsiteX3" fmla="*/ 2860286 w 2860286"/>
              <a:gd name="connsiteY3" fmla="*/ 113744 h 1137441"/>
              <a:gd name="connsiteX4" fmla="*/ 2860286 w 2860286"/>
              <a:gd name="connsiteY4" fmla="*/ 1023697 h 1137441"/>
              <a:gd name="connsiteX5" fmla="*/ 2746542 w 2860286"/>
              <a:gd name="connsiteY5" fmla="*/ 1137441 h 1137441"/>
              <a:gd name="connsiteX6" fmla="*/ 113744 w 2860286"/>
              <a:gd name="connsiteY6" fmla="*/ 1137441 h 1137441"/>
              <a:gd name="connsiteX7" fmla="*/ 0 w 2860286"/>
              <a:gd name="connsiteY7" fmla="*/ 1023697 h 1137441"/>
              <a:gd name="connsiteX8" fmla="*/ 0 w 2860286"/>
              <a:gd name="connsiteY8" fmla="*/ 113744 h 1137441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2860286" h="1137441">
                <a:moveTo>
                  <a:pt x="0" y="113744"/>
                </a:moveTo>
                <a:cubicBezTo>
                  <a:pt x="0" y="50925"/>
                  <a:pt x="50925" y="0"/>
                  <a:pt x="113744" y="0"/>
                </a:cubicBezTo>
                <a:lnTo>
                  <a:pt x="2746542" y="0"/>
                </a:lnTo>
                <a:cubicBezTo>
                  <a:pt x="2809361" y="0"/>
                  <a:pt x="2860286" y="50925"/>
                  <a:pt x="2860286" y="113744"/>
                </a:cubicBezTo>
                <a:lnTo>
                  <a:pt x="2860286" y="1023697"/>
                </a:lnTo>
                <a:cubicBezTo>
                  <a:pt x="2860286" y="1086516"/>
                  <a:pt x="2809361" y="1137441"/>
                  <a:pt x="2746542" y="1137441"/>
                </a:cubicBezTo>
                <a:lnTo>
                  <a:pt x="113744" y="1137441"/>
                </a:lnTo>
                <a:cubicBezTo>
                  <a:pt x="50925" y="1137441"/>
                  <a:pt x="0" y="1086516"/>
                  <a:pt x="0" y="1023697"/>
                </a:cubicBezTo>
                <a:lnTo>
                  <a:pt x="0" y="113744"/>
                </a:lnTo>
                <a:close/>
              </a:path>
            </a:pathLst>
          </a:custGeom>
        </xdr:spPr>
        <xdr:style>
          <a:lnRef idx="0">
            <a:schemeClr val="lt1">
              <a:hueOff val="0"/>
              <a:satOff val="0"/>
              <a:lumOff val="0"/>
              <a:alphaOff val="0"/>
            </a:schemeClr>
          </a:lnRef>
          <a:fillRef idx="3">
            <a:schemeClr val="accent1">
              <a:hueOff val="0"/>
              <a:satOff val="0"/>
              <a:lumOff val="0"/>
              <a:alphaOff val="0"/>
            </a:schemeClr>
          </a:fillRef>
          <a:effectRef idx="2">
            <a:schemeClr val="accent1"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 spcFirstLastPara="0" vert="horz" wrap="square" lIns="79035" tIns="63795" rIns="79035" bIns="63795" numCol="1" spcCol="1270" anchor="ctr" anchorCtr="0">
            <a:noAutofit/>
          </a:bodyPr>
          <a:lstStyle/>
          <a:p>
            <a:pPr marL="0" lvl="0" indent="0" algn="ctr" defTabSz="10668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r>
              <a:rPr lang="en-US" sz="2400" kern="1200"/>
              <a:t>Core Facility Recharge (Department/Facility)</a:t>
            </a:r>
          </a:p>
        </xdr:txBody>
      </xdr:sp>
    </xdr:grpSp>
    <xdr:clientData/>
  </xdr:twoCellAnchor>
  <xdr:twoCellAnchor>
    <xdr:from>
      <xdr:col>0</xdr:col>
      <xdr:colOff>393698</xdr:colOff>
      <xdr:row>7</xdr:row>
      <xdr:rowOff>63500</xdr:rowOff>
    </xdr:from>
    <xdr:to>
      <xdr:col>5</xdr:col>
      <xdr:colOff>315451</xdr:colOff>
      <xdr:row>25</xdr:row>
      <xdr:rowOff>131239</xdr:rowOff>
    </xdr:to>
    <xdr:sp macro="" textlink="">
      <xdr:nvSpPr>
        <xdr:cNvPr id="6" name="Circular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 flipH="1">
          <a:off x="393698" y="2057400"/>
          <a:ext cx="4049253" cy="3725339"/>
        </a:xfrm>
        <a:prstGeom prst="circularArrow">
          <a:avLst>
            <a:gd name="adj1" fmla="val 2570"/>
            <a:gd name="adj2" fmla="val 312028"/>
            <a:gd name="adj3" fmla="val 19512461"/>
            <a:gd name="adj4" fmla="val 12575511"/>
            <a:gd name="adj5" fmla="val 2999"/>
          </a:avLst>
        </a:prstGeom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3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  <xdr:twoCellAnchor>
    <xdr:from>
      <xdr:col>1</xdr:col>
      <xdr:colOff>190500</xdr:colOff>
      <xdr:row>28</xdr:row>
      <xdr:rowOff>114300</xdr:rowOff>
    </xdr:from>
    <xdr:to>
      <xdr:col>1</xdr:col>
      <xdr:colOff>419100</xdr:colOff>
      <xdr:row>37</xdr:row>
      <xdr:rowOff>114300</xdr:rowOff>
    </xdr:to>
    <xdr:sp macro="" textlink="">
      <xdr:nvSpPr>
        <xdr:cNvPr id="8" name="Down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016000" y="6375400"/>
          <a:ext cx="228600" cy="1828800"/>
        </a:xfrm>
        <a:prstGeom prst="downArrow">
          <a:avLst/>
        </a:prstGeom>
        <a:gradFill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25000">
              <a:schemeClr val="accent1">
                <a:tint val="50000"/>
                <a:shade val="100000"/>
                <a:satMod val="350000"/>
              </a:schemeClr>
            </a:gs>
          </a:gsLst>
        </a:gra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203200</xdr:colOff>
      <xdr:row>4</xdr:row>
      <xdr:rowOff>25400</xdr:rowOff>
    </xdr:from>
    <xdr:to>
      <xdr:col>4</xdr:col>
      <xdr:colOff>508000</xdr:colOff>
      <xdr:row>7</xdr:row>
      <xdr:rowOff>12700</xdr:rowOff>
    </xdr:to>
    <xdr:sp macro="" textlink="">
      <xdr:nvSpPr>
        <xdr:cNvPr id="10" name="Alternate Process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028700" y="1409700"/>
          <a:ext cx="2781300" cy="596900"/>
        </a:xfrm>
        <a:prstGeom prst="flowChartAlternateProcess">
          <a:avLst/>
        </a:prstGeom>
        <a:gradFill flip="none" rotWithShape="1">
          <a:gsLst>
            <a:gs pos="50000">
              <a:srgbClr val="008000"/>
            </a:gs>
            <a:gs pos="100000">
              <a:srgbClr val="FFFFFF">
                <a:alpha val="0"/>
              </a:srgbClr>
            </a:gs>
          </a:gsLst>
          <a:lin ang="16200000" scaled="0"/>
          <a:tileRect/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Step 4</a:t>
          </a:r>
          <a:r>
            <a:rPr lang="en-US" sz="1400"/>
            <a:t>:</a:t>
          </a:r>
          <a:r>
            <a:rPr lang="en-US" sz="1400" baseline="0"/>
            <a:t> </a:t>
          </a:r>
          <a:r>
            <a:rPr lang="en-US" sz="1400"/>
            <a:t>Loan</a:t>
          </a:r>
          <a:r>
            <a:rPr lang="en-US" sz="1400" baseline="0"/>
            <a:t> Payback Transfer</a:t>
          </a:r>
        </a:p>
        <a:p>
          <a:pPr algn="l"/>
          <a:r>
            <a:rPr lang="en-US" sz="1400" baseline="0"/>
            <a:t>(Performed by Office for Research)</a:t>
          </a:r>
          <a:endParaRPr lang="en-US" sz="1400"/>
        </a:p>
      </xdr:txBody>
    </xdr:sp>
    <xdr:clientData/>
  </xdr:twoCellAnchor>
  <xdr:twoCellAnchor>
    <xdr:from>
      <xdr:col>8</xdr:col>
      <xdr:colOff>723900</xdr:colOff>
      <xdr:row>4</xdr:row>
      <xdr:rowOff>38100</xdr:rowOff>
    </xdr:from>
    <xdr:to>
      <xdr:col>12</xdr:col>
      <xdr:colOff>330200</xdr:colOff>
      <xdr:row>7</xdr:row>
      <xdr:rowOff>38100</xdr:rowOff>
    </xdr:to>
    <xdr:sp macro="" textlink="">
      <xdr:nvSpPr>
        <xdr:cNvPr id="11" name="Alternate Process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327900" y="1422400"/>
          <a:ext cx="2908300" cy="609600"/>
        </a:xfrm>
        <a:prstGeom prst="flowChartAlternateProcess">
          <a:avLst/>
        </a:prstGeom>
        <a:gradFill flip="none" rotWithShape="1">
          <a:gsLst>
            <a:gs pos="50000">
              <a:srgbClr val="008000"/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Step 3</a:t>
          </a:r>
          <a:r>
            <a:rPr lang="en-US" sz="1400"/>
            <a:t>:</a:t>
          </a:r>
          <a:r>
            <a:rPr lang="en-US" sz="1400" baseline="0"/>
            <a:t> </a:t>
          </a:r>
          <a:r>
            <a:rPr lang="en-US" sz="1400"/>
            <a:t>Capital Depreciation Transfer</a:t>
          </a:r>
        </a:p>
        <a:p>
          <a:pPr algn="l"/>
          <a:r>
            <a:rPr lang="en-US" sz="1400"/>
            <a:t>(Performed by facility/department)</a:t>
          </a:r>
        </a:p>
      </xdr:txBody>
    </xdr:sp>
    <xdr:clientData/>
  </xdr:twoCellAnchor>
  <xdr:twoCellAnchor>
    <xdr:from>
      <xdr:col>1</xdr:col>
      <xdr:colOff>457200</xdr:colOff>
      <xdr:row>29</xdr:row>
      <xdr:rowOff>114300</xdr:rowOff>
    </xdr:from>
    <xdr:to>
      <xdr:col>3</xdr:col>
      <xdr:colOff>673100</xdr:colOff>
      <xdr:row>36</xdr:row>
      <xdr:rowOff>88900</xdr:rowOff>
    </xdr:to>
    <xdr:sp macro="" textlink="">
      <xdr:nvSpPr>
        <xdr:cNvPr id="13" name="Alternate Process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282700" y="6578600"/>
          <a:ext cx="1866900" cy="1397000"/>
        </a:xfrm>
        <a:prstGeom prst="flowChartAlternateProcess">
          <a:avLst/>
        </a:prstGeom>
        <a:gradFill flip="none" rotWithShape="1">
          <a:gsLst>
            <a:gs pos="75000">
              <a:srgbClr val="008000"/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Step 1</a:t>
          </a:r>
          <a:r>
            <a:rPr lang="en-US" sz="1400"/>
            <a:t>:</a:t>
          </a:r>
          <a:r>
            <a:rPr lang="en-US" sz="1400" baseline="0"/>
            <a:t> Awarded Facility Issues PO To The External Vendor (Charge Against Central ReLODE)</a:t>
          </a:r>
          <a:endParaRPr lang="en-US" sz="1400"/>
        </a:p>
      </xdr:txBody>
    </xdr:sp>
    <xdr:clientData/>
  </xdr:twoCellAnchor>
  <xdr:twoCellAnchor>
    <xdr:from>
      <xdr:col>10</xdr:col>
      <xdr:colOff>774700</xdr:colOff>
      <xdr:row>28</xdr:row>
      <xdr:rowOff>76200</xdr:rowOff>
    </xdr:from>
    <xdr:to>
      <xdr:col>11</xdr:col>
      <xdr:colOff>177800</xdr:colOff>
      <xdr:row>37</xdr:row>
      <xdr:rowOff>76200</xdr:rowOff>
    </xdr:to>
    <xdr:sp macro="" textlink="">
      <xdr:nvSpPr>
        <xdr:cNvPr id="9" name="Down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0800000">
          <a:off x="9029700" y="6337300"/>
          <a:ext cx="228600" cy="1828800"/>
        </a:xfrm>
        <a:prstGeom prst="downArrow">
          <a:avLst/>
        </a:prstGeom>
        <a:gradFill>
          <a:gsLst>
            <a:gs pos="0">
              <a:schemeClr val="accent1">
                <a:tint val="100000"/>
                <a:shade val="100000"/>
                <a:satMod val="130000"/>
              </a:schemeClr>
            </a:gs>
            <a:gs pos="25000">
              <a:schemeClr val="accent1">
                <a:tint val="50000"/>
                <a:shade val="100000"/>
                <a:satMod val="350000"/>
              </a:schemeClr>
            </a:gs>
          </a:gsLst>
        </a:gradFill>
        <a:ln/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0</xdr:col>
      <xdr:colOff>266700</xdr:colOff>
      <xdr:row>37</xdr:row>
      <xdr:rowOff>147320</xdr:rowOff>
    </xdr:from>
    <xdr:to>
      <xdr:col>3</xdr:col>
      <xdr:colOff>711200</xdr:colOff>
      <xdr:row>41</xdr:row>
      <xdr:rowOff>50800</xdr:rowOff>
    </xdr:to>
    <xdr:sp macro="" textlink="">
      <xdr:nvSpPr>
        <xdr:cNvPr id="14" name="Oval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700" y="8237220"/>
          <a:ext cx="2921000" cy="716280"/>
        </a:xfrm>
        <a:prstGeom prst="ellipse">
          <a:avLst/>
        </a:prstGeom>
        <a:gradFill flip="none" rotWithShape="1">
          <a:gsLst>
            <a:gs pos="50000">
              <a:srgbClr val="FF6600"/>
            </a:gs>
            <a:gs pos="100000">
              <a:srgbClr val="FFFFFF"/>
            </a:gs>
          </a:gsLst>
          <a:lin ang="16200000" scaled="0"/>
          <a:tileRect/>
        </a:gra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r>
            <a:rPr lang="en-US" sz="1400"/>
            <a:t>External</a:t>
          </a:r>
          <a:r>
            <a:rPr lang="en-US" sz="1400" baseline="0"/>
            <a:t> Vendor/Supplier</a:t>
          </a:r>
          <a:endParaRPr lang="en-US" sz="1400"/>
        </a:p>
      </xdr:txBody>
    </xdr:sp>
    <xdr:clientData/>
  </xdr:twoCellAnchor>
  <xdr:twoCellAnchor>
    <xdr:from>
      <xdr:col>10</xdr:col>
      <xdr:colOff>114300</xdr:colOff>
      <xdr:row>37</xdr:row>
      <xdr:rowOff>114300</xdr:rowOff>
    </xdr:from>
    <xdr:to>
      <xdr:col>13</xdr:col>
      <xdr:colOff>698500</xdr:colOff>
      <xdr:row>41</xdr:row>
      <xdr:rowOff>17780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369300" y="7708900"/>
          <a:ext cx="3060700" cy="665480"/>
        </a:xfrm>
        <a:prstGeom prst="ellipse">
          <a:avLst/>
        </a:prstGeom>
        <a:gradFill flip="none" rotWithShape="1">
          <a:gsLst>
            <a:gs pos="50000">
              <a:srgbClr val="FF6600"/>
            </a:gs>
            <a:gs pos="100000">
              <a:srgbClr val="FFFFFF"/>
            </a:gs>
          </a:gsLst>
          <a:lin ang="16200000" scaled="0"/>
          <a:tileRect/>
        </a:gradFill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r>
            <a:rPr lang="en-US" sz="1400"/>
            <a:t>Increased</a:t>
          </a:r>
          <a:r>
            <a:rPr lang="en-US" sz="1400" baseline="0"/>
            <a:t> User Fee Income</a:t>
          </a:r>
          <a:endParaRPr lang="en-US" sz="1400"/>
        </a:p>
      </xdr:txBody>
    </xdr:sp>
    <xdr:clientData/>
  </xdr:twoCellAnchor>
  <xdr:twoCellAnchor>
    <xdr:from>
      <xdr:col>11</xdr:col>
      <xdr:colOff>203200</xdr:colOff>
      <xdr:row>29</xdr:row>
      <xdr:rowOff>101600</xdr:rowOff>
    </xdr:from>
    <xdr:to>
      <xdr:col>13</xdr:col>
      <xdr:colOff>406400</xdr:colOff>
      <xdr:row>36</xdr:row>
      <xdr:rowOff>63500</xdr:rowOff>
    </xdr:to>
    <xdr:sp macro="" textlink="">
      <xdr:nvSpPr>
        <xdr:cNvPr id="20" name="Alternate Process 19">
          <a:extLst>
            <a:ext uri="{FF2B5EF4-FFF2-40B4-BE49-F238E27FC236}">
              <a16:creationId xmlns:a16="http://schemas.microsoft.com/office/drawing/2014/main" id="{52BA1BFC-5DB4-F740-8265-3D2C08175E84}"/>
            </a:ext>
          </a:extLst>
        </xdr:cNvPr>
        <xdr:cNvSpPr/>
      </xdr:nvSpPr>
      <xdr:spPr>
        <a:xfrm>
          <a:off x="9283700" y="6565900"/>
          <a:ext cx="1854200" cy="1384300"/>
        </a:xfrm>
        <a:prstGeom prst="flowChartAlternateProcess">
          <a:avLst/>
        </a:prstGeom>
        <a:gradFill flip="none" rotWithShape="1">
          <a:gsLst>
            <a:gs pos="75000">
              <a:srgbClr val="008000"/>
            </a:gs>
            <a:gs pos="100000">
              <a:srgbClr val="FFFFFF"/>
            </a:gs>
          </a:gsLst>
          <a:lin ang="16200000" scaled="0"/>
          <a:tileRect/>
        </a:gra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/>
            <a:t>Step 2</a:t>
          </a:r>
          <a:r>
            <a:rPr lang="en-US" sz="1400"/>
            <a:t>:</a:t>
          </a:r>
          <a:r>
            <a:rPr lang="en-US" sz="1400" baseline="0"/>
            <a:t> Core Builds The Depreciation Expense Into Facility Rates (Results In Higher User Fees)</a:t>
          </a:r>
          <a:endParaRPr lang="en-US" sz="1400"/>
        </a:p>
      </xdr:txBody>
    </xdr:sp>
    <xdr:clientData/>
  </xdr:twoCellAnchor>
  <xdr:twoCellAnchor>
    <xdr:from>
      <xdr:col>8</xdr:col>
      <xdr:colOff>241300</xdr:colOff>
      <xdr:row>7</xdr:row>
      <xdr:rowOff>76200</xdr:rowOff>
    </xdr:from>
    <xdr:to>
      <xdr:col>13</xdr:col>
      <xdr:colOff>163053</xdr:colOff>
      <xdr:row>25</xdr:row>
      <xdr:rowOff>143939</xdr:rowOff>
    </xdr:to>
    <xdr:sp macro="" textlink="">
      <xdr:nvSpPr>
        <xdr:cNvPr id="21" name="Circular Arrow 20">
          <a:extLst>
            <a:ext uri="{FF2B5EF4-FFF2-40B4-BE49-F238E27FC236}">
              <a16:creationId xmlns:a16="http://schemas.microsoft.com/office/drawing/2014/main" id="{BDF791DC-84E8-614A-A3E9-4D5EEAE5EF1E}"/>
            </a:ext>
          </a:extLst>
        </xdr:cNvPr>
        <xdr:cNvSpPr/>
      </xdr:nvSpPr>
      <xdr:spPr>
        <a:xfrm flipH="1">
          <a:off x="6845300" y="2070100"/>
          <a:ext cx="4049253" cy="3725339"/>
        </a:xfrm>
        <a:prstGeom prst="circularArrow">
          <a:avLst>
            <a:gd name="adj1" fmla="val 2570"/>
            <a:gd name="adj2" fmla="val 312028"/>
            <a:gd name="adj3" fmla="val 19512461"/>
            <a:gd name="adj4" fmla="val 12575511"/>
            <a:gd name="adj5" fmla="val 2999"/>
          </a:avLst>
        </a:prstGeom>
      </xdr:spPr>
      <xdr:style>
        <a:lnRef idx="0">
          <a:schemeClr val="accent1">
            <a:tint val="60000"/>
            <a:hueOff val="0"/>
            <a:satOff val="0"/>
            <a:lumOff val="0"/>
            <a:alphaOff val="0"/>
          </a:schemeClr>
        </a:lnRef>
        <a:fillRef idx="3">
          <a:schemeClr val="accent1">
            <a:tint val="60000"/>
            <a:hueOff val="0"/>
            <a:satOff val="0"/>
            <a:lumOff val="0"/>
            <a:alphaOff val="0"/>
          </a:schemeClr>
        </a:fillRef>
        <a:effectRef idx="2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"/>
  <sheetViews>
    <sheetView tabSelected="1" workbookViewId="0"/>
  </sheetViews>
  <sheetFormatPr defaultColWidth="11" defaultRowHeight="15.75" x14ac:dyDescent="0.25"/>
  <sheetData>
    <row r="1" spans="1:4" ht="22.5" x14ac:dyDescent="0.3">
      <c r="A1" s="1" t="s">
        <v>0</v>
      </c>
    </row>
    <row r="2" spans="1:4" ht="20.25" thickBot="1" x14ac:dyDescent="0.35">
      <c r="A2" s="2" t="s">
        <v>46</v>
      </c>
      <c r="B2" s="2"/>
      <c r="C2" s="2"/>
      <c r="D2" s="2"/>
    </row>
    <row r="3" spans="1:4" ht="16.5" thickTop="1" x14ac:dyDescent="0.25"/>
  </sheetData>
  <phoneticPr fontId="9" type="noConversion"/>
  <pageMargins left="0.75" right="0.75" top="1" bottom="1" header="0.5" footer="0.5"/>
  <pageSetup scale="68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58"/>
  <sheetViews>
    <sheetView workbookViewId="0">
      <selection activeCell="C3" sqref="C3"/>
    </sheetView>
  </sheetViews>
  <sheetFormatPr defaultColWidth="11" defaultRowHeight="15.75" x14ac:dyDescent="0.25"/>
  <cols>
    <col min="1" max="1" width="1.875" customWidth="1"/>
    <col min="2" max="2" width="36.875" customWidth="1"/>
    <col min="3" max="8" width="12.875" bestFit="1" customWidth="1"/>
    <col min="9" max="9" width="1.875" customWidth="1"/>
  </cols>
  <sheetData>
    <row r="1" spans="2:12" x14ac:dyDescent="0.25">
      <c r="B1" s="6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</row>
    <row r="3" spans="2:12" x14ac:dyDescent="0.25">
      <c r="C3" s="3" t="s">
        <v>47</v>
      </c>
      <c r="D3" s="3" t="s">
        <v>48</v>
      </c>
      <c r="E3" s="3" t="s">
        <v>49</v>
      </c>
      <c r="F3" s="3" t="s">
        <v>50</v>
      </c>
      <c r="G3" s="3" t="s">
        <v>51</v>
      </c>
      <c r="H3" s="3" t="s">
        <v>52</v>
      </c>
      <c r="I3" s="3"/>
      <c r="J3" s="3" t="s">
        <v>18</v>
      </c>
    </row>
    <row r="4" spans="2:12" x14ac:dyDescent="0.25">
      <c r="B4" s="3" t="s">
        <v>1</v>
      </c>
    </row>
    <row r="6" spans="2:12" x14ac:dyDescent="0.25">
      <c r="B6" t="s">
        <v>2</v>
      </c>
      <c r="C6" s="4">
        <v>100000</v>
      </c>
      <c r="D6" s="4">
        <v>100000</v>
      </c>
      <c r="E6" s="4">
        <v>100000</v>
      </c>
      <c r="F6" s="4">
        <v>100000</v>
      </c>
      <c r="G6" s="4">
        <v>100000</v>
      </c>
      <c r="H6" s="4">
        <v>100000</v>
      </c>
    </row>
    <row r="7" spans="2:12" x14ac:dyDescent="0.25">
      <c r="B7" t="s">
        <v>3</v>
      </c>
      <c r="C7" s="4"/>
      <c r="D7" s="4">
        <v>5000</v>
      </c>
      <c r="E7" s="4">
        <v>5000</v>
      </c>
      <c r="F7" s="4">
        <v>5000</v>
      </c>
      <c r="G7" s="4">
        <v>5000</v>
      </c>
      <c r="H7" s="4">
        <v>5000</v>
      </c>
    </row>
    <row r="8" spans="2:12" x14ac:dyDescent="0.25">
      <c r="C8" s="4"/>
      <c r="D8" s="4"/>
      <c r="E8" s="4"/>
      <c r="F8" s="4"/>
      <c r="G8" s="4"/>
      <c r="H8" s="4"/>
    </row>
    <row r="9" spans="2:12" x14ac:dyDescent="0.25">
      <c r="B9" t="s">
        <v>4</v>
      </c>
      <c r="C9" s="4">
        <f>SUM(C6:C7)</f>
        <v>100000</v>
      </c>
      <c r="D9" s="4">
        <f>SUM(D6:D7)</f>
        <v>105000</v>
      </c>
      <c r="E9" s="4">
        <f t="shared" ref="E9:H9" si="0">SUM(E6:E7)</f>
        <v>105000</v>
      </c>
      <c r="F9" s="4">
        <f t="shared" si="0"/>
        <v>105000</v>
      </c>
      <c r="G9" s="4">
        <f t="shared" si="0"/>
        <v>105000</v>
      </c>
      <c r="H9" s="4">
        <f t="shared" si="0"/>
        <v>105000</v>
      </c>
    </row>
    <row r="10" spans="2:12" x14ac:dyDescent="0.25">
      <c r="C10" s="4"/>
      <c r="D10" s="4"/>
      <c r="E10" s="4"/>
      <c r="F10" s="4"/>
      <c r="G10" s="4"/>
      <c r="H10" s="4"/>
    </row>
    <row r="11" spans="2:12" x14ac:dyDescent="0.25">
      <c r="B11" t="s">
        <v>5</v>
      </c>
      <c r="C11">
        <v>1000</v>
      </c>
      <c r="D11">
        <v>1000</v>
      </c>
      <c r="E11">
        <v>1000</v>
      </c>
      <c r="F11">
        <v>1000</v>
      </c>
      <c r="G11">
        <v>1000</v>
      </c>
      <c r="H11">
        <v>1000</v>
      </c>
    </row>
    <row r="12" spans="2:12" x14ac:dyDescent="0.25">
      <c r="C12" s="4"/>
      <c r="D12" s="4"/>
      <c r="E12" s="4"/>
      <c r="F12" s="4"/>
      <c r="G12" s="4"/>
      <c r="H12" s="4"/>
    </row>
    <row r="13" spans="2:12" x14ac:dyDescent="0.25">
      <c r="B13" t="s">
        <v>6</v>
      </c>
      <c r="C13" s="7">
        <f>C9/C11</f>
        <v>100</v>
      </c>
      <c r="D13" s="8">
        <f>D9/D11</f>
        <v>105</v>
      </c>
      <c r="E13" s="8">
        <f t="shared" ref="E13:H13" si="1">E9/E11</f>
        <v>105</v>
      </c>
      <c r="F13" s="8">
        <f t="shared" si="1"/>
        <v>105</v>
      </c>
      <c r="G13" s="8">
        <f t="shared" si="1"/>
        <v>105</v>
      </c>
      <c r="H13" s="9">
        <f t="shared" si="1"/>
        <v>105</v>
      </c>
    </row>
    <row r="14" spans="2:12" x14ac:dyDescent="0.25">
      <c r="C14" s="4"/>
      <c r="D14" s="4"/>
      <c r="E14" s="4"/>
      <c r="F14" s="4"/>
      <c r="G14" s="4"/>
      <c r="H14" s="4"/>
    </row>
    <row r="15" spans="2:12" x14ac:dyDescent="0.25">
      <c r="B15" s="3" t="s">
        <v>7</v>
      </c>
      <c r="C15" s="4"/>
      <c r="D15" s="4"/>
      <c r="E15" s="4"/>
      <c r="F15" s="4"/>
      <c r="G15" s="4"/>
      <c r="H15" s="4"/>
    </row>
    <row r="16" spans="2:12" x14ac:dyDescent="0.25">
      <c r="C16" s="4"/>
      <c r="D16" s="4"/>
      <c r="E16" s="4"/>
      <c r="F16" s="4"/>
      <c r="G16" s="4"/>
      <c r="H16" s="4"/>
    </row>
    <row r="17" spans="2:8" x14ac:dyDescent="0.25">
      <c r="B17" t="s">
        <v>12</v>
      </c>
      <c r="C17" s="4">
        <f>C11*C13</f>
        <v>100000</v>
      </c>
      <c r="D17" s="4">
        <f>D11*D13</f>
        <v>105000</v>
      </c>
      <c r="E17" s="4">
        <f t="shared" ref="E17:H17" si="2">E11*E13</f>
        <v>105000</v>
      </c>
      <c r="F17" s="4">
        <f t="shared" si="2"/>
        <v>105000</v>
      </c>
      <c r="G17" s="4">
        <f t="shared" si="2"/>
        <v>105000</v>
      </c>
      <c r="H17" s="4">
        <f t="shared" si="2"/>
        <v>105000</v>
      </c>
    </row>
    <row r="18" spans="2:8" x14ac:dyDescent="0.25">
      <c r="C18" s="4"/>
      <c r="D18" s="4"/>
      <c r="E18" s="4"/>
      <c r="F18" s="4"/>
      <c r="G18" s="4"/>
      <c r="H18" s="4"/>
    </row>
    <row r="19" spans="2:8" x14ac:dyDescent="0.25">
      <c r="B19" t="s">
        <v>22</v>
      </c>
      <c r="C19" s="4">
        <f>C9</f>
        <v>100000</v>
      </c>
      <c r="D19" s="4">
        <f>D9</f>
        <v>105000</v>
      </c>
      <c r="E19" s="4">
        <f t="shared" ref="E19:H19" si="3">E9</f>
        <v>105000</v>
      </c>
      <c r="F19" s="4">
        <f t="shared" si="3"/>
        <v>105000</v>
      </c>
      <c r="G19" s="4">
        <f t="shared" si="3"/>
        <v>105000</v>
      </c>
      <c r="H19" s="4">
        <f t="shared" si="3"/>
        <v>105000</v>
      </c>
    </row>
    <row r="20" spans="2:8" x14ac:dyDescent="0.25">
      <c r="C20" s="4"/>
      <c r="D20" s="4"/>
      <c r="E20" s="4"/>
      <c r="F20" s="4"/>
      <c r="G20" s="4"/>
      <c r="H20" s="4"/>
    </row>
    <row r="21" spans="2:8" x14ac:dyDescent="0.25">
      <c r="B21" t="s">
        <v>16</v>
      </c>
      <c r="C21" s="4">
        <f>C17-C19</f>
        <v>0</v>
      </c>
      <c r="D21" s="4">
        <f>D17-D19</f>
        <v>0</v>
      </c>
      <c r="E21" s="4">
        <f t="shared" ref="E21:H21" si="4">E17-E19</f>
        <v>0</v>
      </c>
      <c r="F21" s="4">
        <f t="shared" si="4"/>
        <v>0</v>
      </c>
      <c r="G21" s="4">
        <f t="shared" si="4"/>
        <v>0</v>
      </c>
      <c r="H21" s="4">
        <f t="shared" si="4"/>
        <v>0</v>
      </c>
    </row>
    <row r="22" spans="2:8" x14ac:dyDescent="0.25">
      <c r="C22" s="4"/>
      <c r="D22" s="4"/>
      <c r="E22" s="4"/>
      <c r="F22" s="4"/>
      <c r="G22" s="4"/>
      <c r="H22" s="4"/>
    </row>
    <row r="23" spans="2:8" x14ac:dyDescent="0.25">
      <c r="B23" t="s">
        <v>8</v>
      </c>
      <c r="C23" s="4">
        <v>0</v>
      </c>
      <c r="D23" s="4">
        <f>C25</f>
        <v>0</v>
      </c>
      <c r="E23" s="4">
        <f>D25</f>
        <v>0</v>
      </c>
      <c r="F23" s="4">
        <f>E25</f>
        <v>0</v>
      </c>
      <c r="G23" s="4">
        <f>F25</f>
        <v>0</v>
      </c>
      <c r="H23" s="4">
        <f>G25</f>
        <v>0</v>
      </c>
    </row>
    <row r="24" spans="2:8" x14ac:dyDescent="0.25">
      <c r="C24" s="4"/>
      <c r="D24" s="4"/>
      <c r="E24" s="4"/>
      <c r="F24" s="4"/>
      <c r="G24" s="4"/>
      <c r="H24" s="4"/>
    </row>
    <row r="25" spans="2:8" x14ac:dyDescent="0.25">
      <c r="B25" t="s">
        <v>9</v>
      </c>
      <c r="C25" s="7">
        <f>C21+C23</f>
        <v>0</v>
      </c>
      <c r="D25" s="8">
        <f>D21+D23</f>
        <v>0</v>
      </c>
      <c r="E25" s="8">
        <f t="shared" ref="E25:H25" si="5">E21+E23</f>
        <v>0</v>
      </c>
      <c r="F25" s="8">
        <f t="shared" si="5"/>
        <v>0</v>
      </c>
      <c r="G25" s="8">
        <f t="shared" si="5"/>
        <v>0</v>
      </c>
      <c r="H25" s="9">
        <f t="shared" si="5"/>
        <v>0</v>
      </c>
    </row>
    <row r="26" spans="2:8" x14ac:dyDescent="0.25">
      <c r="C26" s="4"/>
      <c r="D26" s="4"/>
      <c r="E26" s="4"/>
      <c r="F26" s="4"/>
      <c r="G26" s="4"/>
      <c r="H26" s="4"/>
    </row>
    <row r="27" spans="2:8" x14ac:dyDescent="0.25">
      <c r="B27" s="3" t="s">
        <v>20</v>
      </c>
      <c r="C27" s="4"/>
      <c r="D27" s="4"/>
      <c r="E27" s="4"/>
      <c r="F27" s="4"/>
      <c r="G27" s="4"/>
      <c r="H27" s="4"/>
    </row>
    <row r="28" spans="2:8" x14ac:dyDescent="0.25">
      <c r="C28" s="4"/>
      <c r="D28" s="4"/>
      <c r="E28" s="4"/>
      <c r="F28" s="4"/>
      <c r="G28" s="4"/>
      <c r="H28" s="4"/>
    </row>
    <row r="29" spans="2:8" x14ac:dyDescent="0.25">
      <c r="B29" t="s">
        <v>10</v>
      </c>
      <c r="C29" s="4">
        <v>0</v>
      </c>
      <c r="D29" s="4">
        <f>D7</f>
        <v>5000</v>
      </c>
      <c r="E29" s="4">
        <f>E7</f>
        <v>5000</v>
      </c>
      <c r="F29" s="4">
        <f>F7</f>
        <v>5000</v>
      </c>
      <c r="G29" s="4">
        <f>G7</f>
        <v>5000</v>
      </c>
      <c r="H29" s="4">
        <f>H7</f>
        <v>5000</v>
      </c>
    </row>
    <row r="30" spans="2:8" x14ac:dyDescent="0.25">
      <c r="C30" s="4"/>
      <c r="D30" s="4"/>
      <c r="E30" s="4"/>
      <c r="F30" s="4"/>
      <c r="G30" s="4"/>
      <c r="H30" s="4"/>
    </row>
    <row r="31" spans="2:8" x14ac:dyDescent="0.25">
      <c r="B31" t="s">
        <v>11</v>
      </c>
      <c r="C31" s="4">
        <f>C29</f>
        <v>0</v>
      </c>
      <c r="D31" s="4">
        <f t="shared" ref="D31:H31" si="6">D29</f>
        <v>5000</v>
      </c>
      <c r="E31" s="4">
        <f t="shared" si="6"/>
        <v>5000</v>
      </c>
      <c r="F31" s="4">
        <f t="shared" si="6"/>
        <v>5000</v>
      </c>
      <c r="G31" s="4">
        <f t="shared" si="6"/>
        <v>5000</v>
      </c>
      <c r="H31" s="4">
        <f t="shared" si="6"/>
        <v>5000</v>
      </c>
    </row>
    <row r="32" spans="2:8" x14ac:dyDescent="0.25">
      <c r="C32" s="4"/>
      <c r="D32" s="4"/>
      <c r="E32" s="4"/>
      <c r="F32" s="4"/>
      <c r="G32" s="4"/>
      <c r="H32" s="4"/>
    </row>
    <row r="33" spans="2:10" x14ac:dyDescent="0.25">
      <c r="B33" t="s">
        <v>15</v>
      </c>
      <c r="C33" s="4">
        <v>0</v>
      </c>
      <c r="D33" s="4">
        <f>D29</f>
        <v>5000</v>
      </c>
      <c r="E33" s="4">
        <f>E29</f>
        <v>5000</v>
      </c>
      <c r="F33" s="4">
        <f>F29</f>
        <v>5000</v>
      </c>
      <c r="G33" s="4">
        <f>G29</f>
        <v>5000</v>
      </c>
      <c r="H33" s="4">
        <f>H29</f>
        <v>5000</v>
      </c>
    </row>
    <row r="34" spans="2:10" x14ac:dyDescent="0.25">
      <c r="C34" s="4"/>
      <c r="D34" s="4"/>
      <c r="E34" s="4"/>
      <c r="F34" s="4"/>
      <c r="G34" s="4"/>
      <c r="H34" s="4"/>
    </row>
    <row r="35" spans="2:10" x14ac:dyDescent="0.25">
      <c r="B35" t="s">
        <v>4</v>
      </c>
      <c r="C35" s="4">
        <f>C33</f>
        <v>0</v>
      </c>
      <c r="D35" s="4">
        <f t="shared" ref="D35:H35" si="7">D33</f>
        <v>5000</v>
      </c>
      <c r="E35" s="4">
        <f t="shared" si="7"/>
        <v>5000</v>
      </c>
      <c r="F35" s="4">
        <f t="shared" si="7"/>
        <v>5000</v>
      </c>
      <c r="G35" s="4">
        <f t="shared" si="7"/>
        <v>5000</v>
      </c>
      <c r="H35" s="4">
        <f t="shared" si="7"/>
        <v>5000</v>
      </c>
    </row>
    <row r="36" spans="2:10" x14ac:dyDescent="0.25">
      <c r="C36" s="4"/>
      <c r="D36" s="4"/>
      <c r="E36" s="4"/>
      <c r="F36" s="4"/>
      <c r="G36" s="4"/>
      <c r="H36" s="4"/>
    </row>
    <row r="37" spans="2:10" x14ac:dyDescent="0.25">
      <c r="B37" t="s">
        <v>17</v>
      </c>
      <c r="C37" s="4">
        <f t="shared" ref="C37:H37" si="8">C31-C35</f>
        <v>0</v>
      </c>
      <c r="D37" s="4">
        <f t="shared" si="8"/>
        <v>0</v>
      </c>
      <c r="E37" s="4">
        <f t="shared" si="8"/>
        <v>0</v>
      </c>
      <c r="F37" s="4">
        <f t="shared" si="8"/>
        <v>0</v>
      </c>
      <c r="G37" s="4">
        <f t="shared" si="8"/>
        <v>0</v>
      </c>
      <c r="H37" s="4">
        <f t="shared" si="8"/>
        <v>0</v>
      </c>
    </row>
    <row r="38" spans="2:10" x14ac:dyDescent="0.25">
      <c r="C38" s="4"/>
      <c r="D38" s="4"/>
      <c r="E38" s="4"/>
      <c r="F38" s="4"/>
      <c r="G38" s="4"/>
      <c r="H38" s="4"/>
    </row>
    <row r="39" spans="2:10" x14ac:dyDescent="0.25">
      <c r="B39" t="s">
        <v>8</v>
      </c>
      <c r="C39" s="4">
        <v>0</v>
      </c>
      <c r="D39" s="4">
        <f>C41</f>
        <v>0</v>
      </c>
      <c r="E39" s="4">
        <f>D41</f>
        <v>0</v>
      </c>
      <c r="F39" s="4">
        <f>E41</f>
        <v>0</v>
      </c>
      <c r="G39" s="4">
        <f t="shared" ref="G39" si="9">F41</f>
        <v>0</v>
      </c>
      <c r="H39" s="4">
        <f>G41</f>
        <v>0</v>
      </c>
    </row>
    <row r="40" spans="2:10" x14ac:dyDescent="0.25">
      <c r="C40" s="4"/>
      <c r="D40" s="4"/>
      <c r="E40" s="4"/>
      <c r="F40" s="4"/>
      <c r="G40" s="4"/>
      <c r="H40" s="4"/>
    </row>
    <row r="41" spans="2:10" x14ac:dyDescent="0.25">
      <c r="B41" t="s">
        <v>9</v>
      </c>
      <c r="C41" s="7">
        <f>C37+C39</f>
        <v>0</v>
      </c>
      <c r="D41" s="8">
        <f>D37+D39</f>
        <v>0</v>
      </c>
      <c r="E41" s="8">
        <f t="shared" ref="E41:G41" si="10">E37+E39</f>
        <v>0</v>
      </c>
      <c r="F41" s="8">
        <f t="shared" si="10"/>
        <v>0</v>
      </c>
      <c r="G41" s="8">
        <f t="shared" si="10"/>
        <v>0</v>
      </c>
      <c r="H41" s="9">
        <f>H37+H39</f>
        <v>0</v>
      </c>
    </row>
    <row r="42" spans="2:10" x14ac:dyDescent="0.25">
      <c r="C42" s="4"/>
      <c r="D42" s="4"/>
      <c r="E42" s="4"/>
      <c r="F42" s="4"/>
      <c r="G42" s="4"/>
      <c r="H42" s="4"/>
    </row>
    <row r="43" spans="2:10" x14ac:dyDescent="0.25">
      <c r="B43" s="3" t="s">
        <v>21</v>
      </c>
      <c r="C43" s="4"/>
      <c r="D43" s="4"/>
      <c r="E43" s="4"/>
      <c r="F43" s="4"/>
      <c r="G43" s="4"/>
      <c r="H43" s="4"/>
    </row>
    <row r="44" spans="2:10" x14ac:dyDescent="0.25">
      <c r="C44" s="4"/>
      <c r="D44" s="4"/>
      <c r="E44" s="4"/>
      <c r="F44" s="4"/>
      <c r="G44" s="4"/>
      <c r="H44" s="4"/>
    </row>
    <row r="45" spans="2:10" x14ac:dyDescent="0.25">
      <c r="B45" t="s">
        <v>13</v>
      </c>
      <c r="C45" s="4">
        <v>1000000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2:10" x14ac:dyDescent="0.25">
      <c r="B46" t="s">
        <v>14</v>
      </c>
      <c r="C46" s="4">
        <v>0</v>
      </c>
      <c r="D46" s="4">
        <f>D33</f>
        <v>5000</v>
      </c>
      <c r="E46" s="4">
        <f t="shared" ref="E46:H46" si="11">E33</f>
        <v>5000</v>
      </c>
      <c r="F46" s="4">
        <f t="shared" si="11"/>
        <v>5000</v>
      </c>
      <c r="G46" s="4">
        <f t="shared" si="11"/>
        <v>5000</v>
      </c>
      <c r="H46" s="4">
        <f t="shared" si="11"/>
        <v>5000</v>
      </c>
      <c r="J46" s="4">
        <f>SUM(D46:H46)</f>
        <v>25000</v>
      </c>
    </row>
    <row r="47" spans="2:10" x14ac:dyDescent="0.25">
      <c r="C47" s="4"/>
      <c r="D47" s="4"/>
      <c r="E47" s="4"/>
      <c r="F47" s="4"/>
      <c r="G47" s="4"/>
      <c r="H47" s="4"/>
    </row>
    <row r="48" spans="2:10" x14ac:dyDescent="0.25">
      <c r="B48" t="s">
        <v>11</v>
      </c>
      <c r="C48" s="4">
        <f>SUM(C45:C46)</f>
        <v>1000000</v>
      </c>
      <c r="D48" s="4">
        <f>SUM(D45:D46)</f>
        <v>5000</v>
      </c>
      <c r="E48" s="4">
        <f t="shared" ref="E48:H48" si="12">SUM(E45:E46)</f>
        <v>5000</v>
      </c>
      <c r="F48" s="4">
        <f t="shared" si="12"/>
        <v>5000</v>
      </c>
      <c r="G48" s="4">
        <f t="shared" si="12"/>
        <v>5000</v>
      </c>
      <c r="H48" s="4">
        <f t="shared" si="12"/>
        <v>5000</v>
      </c>
    </row>
    <row r="49" spans="2:8" x14ac:dyDescent="0.25">
      <c r="C49" s="4"/>
      <c r="D49" s="4"/>
      <c r="E49" s="4"/>
      <c r="F49" s="4"/>
      <c r="G49" s="4"/>
      <c r="H49" s="4"/>
    </row>
    <row r="50" spans="2:8" x14ac:dyDescent="0.25">
      <c r="B50" t="s">
        <v>23</v>
      </c>
      <c r="C50" s="4">
        <v>25000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</row>
    <row r="51" spans="2:8" x14ac:dyDescent="0.25">
      <c r="C51" s="4"/>
      <c r="D51" s="4"/>
      <c r="E51" s="4"/>
      <c r="F51" s="4"/>
      <c r="G51" s="4"/>
      <c r="H51" s="4"/>
    </row>
    <row r="52" spans="2:8" x14ac:dyDescent="0.25">
      <c r="B52" t="s">
        <v>4</v>
      </c>
      <c r="C52" s="4">
        <f>C50</f>
        <v>25000</v>
      </c>
      <c r="D52" s="4">
        <f>D50</f>
        <v>0</v>
      </c>
      <c r="E52" s="4">
        <f t="shared" ref="E52:H52" si="13">E50</f>
        <v>0</v>
      </c>
      <c r="F52" s="4">
        <f t="shared" si="13"/>
        <v>0</v>
      </c>
      <c r="G52" s="4">
        <f t="shared" si="13"/>
        <v>0</v>
      </c>
      <c r="H52" s="4">
        <f t="shared" si="13"/>
        <v>0</v>
      </c>
    </row>
    <row r="53" spans="2:8" x14ac:dyDescent="0.25">
      <c r="C53" s="4"/>
      <c r="D53" s="4"/>
      <c r="E53" s="4"/>
      <c r="F53" s="4"/>
      <c r="G53" s="4"/>
      <c r="H53" s="4"/>
    </row>
    <row r="54" spans="2:8" x14ac:dyDescent="0.25">
      <c r="B54" t="s">
        <v>17</v>
      </c>
      <c r="C54" s="4">
        <f t="shared" ref="C54:H54" si="14">C48-C52</f>
        <v>975000</v>
      </c>
      <c r="D54" s="4">
        <f t="shared" si="14"/>
        <v>5000</v>
      </c>
      <c r="E54" s="4">
        <f t="shared" si="14"/>
        <v>5000</v>
      </c>
      <c r="F54" s="4">
        <f t="shared" si="14"/>
        <v>5000</v>
      </c>
      <c r="G54" s="4">
        <f t="shared" si="14"/>
        <v>5000</v>
      </c>
      <c r="H54" s="4">
        <f t="shared" si="14"/>
        <v>5000</v>
      </c>
    </row>
    <row r="55" spans="2:8" x14ac:dyDescent="0.25">
      <c r="C55" s="4"/>
      <c r="D55" s="4"/>
      <c r="E55" s="4"/>
      <c r="F55" s="4"/>
      <c r="G55" s="4"/>
      <c r="H55" s="4"/>
    </row>
    <row r="56" spans="2:8" x14ac:dyDescent="0.25">
      <c r="B56" t="s">
        <v>8</v>
      </c>
      <c r="C56" s="4">
        <v>0</v>
      </c>
      <c r="D56" s="4">
        <f>C58</f>
        <v>975000</v>
      </c>
      <c r="E56" s="4">
        <f>D58</f>
        <v>980000</v>
      </c>
      <c r="F56" s="4">
        <f>E58</f>
        <v>985000</v>
      </c>
      <c r="G56" s="4">
        <f>F58</f>
        <v>990000</v>
      </c>
      <c r="H56" s="4">
        <f>G58</f>
        <v>995000</v>
      </c>
    </row>
    <row r="57" spans="2:8" x14ac:dyDescent="0.25">
      <c r="C57" s="4"/>
      <c r="D57" s="4"/>
      <c r="E57" s="4"/>
      <c r="F57" s="4"/>
      <c r="G57" s="4"/>
      <c r="H57" s="4"/>
    </row>
    <row r="58" spans="2:8" x14ac:dyDescent="0.25">
      <c r="B58" t="s">
        <v>9</v>
      </c>
      <c r="C58" s="7">
        <f t="shared" ref="C58:H58" si="15">C54+C56</f>
        <v>975000</v>
      </c>
      <c r="D58" s="8">
        <f t="shared" si="15"/>
        <v>980000</v>
      </c>
      <c r="E58" s="8">
        <f t="shared" si="15"/>
        <v>985000</v>
      </c>
      <c r="F58" s="8">
        <f t="shared" si="15"/>
        <v>990000</v>
      </c>
      <c r="G58" s="8">
        <f t="shared" si="15"/>
        <v>995000</v>
      </c>
      <c r="H58" s="9">
        <f t="shared" si="15"/>
        <v>1000000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69"/>
  <sheetViews>
    <sheetView workbookViewId="0">
      <selection activeCell="B29" sqref="B29"/>
    </sheetView>
  </sheetViews>
  <sheetFormatPr defaultColWidth="11" defaultRowHeight="15.75" x14ac:dyDescent="0.25"/>
  <cols>
    <col min="1" max="1" width="1.875" customWidth="1"/>
    <col min="2" max="2" width="56.5" customWidth="1"/>
    <col min="3" max="8" width="12.875" bestFit="1" customWidth="1"/>
    <col min="9" max="9" width="1.875" customWidth="1"/>
  </cols>
  <sheetData>
    <row r="1" spans="2:10" x14ac:dyDescent="0.25">
      <c r="B1" s="6" t="s">
        <v>54</v>
      </c>
      <c r="C1" s="6"/>
      <c r="D1" s="6"/>
      <c r="E1" s="6"/>
      <c r="F1" s="6"/>
      <c r="G1" s="6"/>
      <c r="H1" s="6"/>
      <c r="I1" s="6"/>
      <c r="J1" s="6"/>
    </row>
    <row r="3" spans="2:10" x14ac:dyDescent="0.25">
      <c r="C3" s="3" t="s">
        <v>55</v>
      </c>
      <c r="D3" s="3" t="s">
        <v>56</v>
      </c>
      <c r="E3" s="3" t="s">
        <v>57</v>
      </c>
      <c r="F3" s="3" t="s">
        <v>58</v>
      </c>
      <c r="G3" s="3" t="s">
        <v>59</v>
      </c>
      <c r="H3" s="3" t="s">
        <v>60</v>
      </c>
      <c r="I3" s="3"/>
      <c r="J3" s="3" t="s">
        <v>18</v>
      </c>
    </row>
    <row r="4" spans="2:10" x14ac:dyDescent="0.25">
      <c r="B4" s="38" t="s">
        <v>61</v>
      </c>
    </row>
    <row r="6" spans="2:10" x14ac:dyDescent="0.25">
      <c r="B6" t="s">
        <v>2</v>
      </c>
      <c r="C6" s="4">
        <v>50000</v>
      </c>
      <c r="H6" s="4">
        <v>50000</v>
      </c>
    </row>
    <row r="7" spans="2:10" x14ac:dyDescent="0.25">
      <c r="B7" t="s">
        <v>3</v>
      </c>
      <c r="C7" s="4"/>
      <c r="H7" s="4"/>
    </row>
    <row r="8" spans="2:10" x14ac:dyDescent="0.25">
      <c r="C8" s="4"/>
      <c r="H8" s="4"/>
    </row>
    <row r="9" spans="2:10" x14ac:dyDescent="0.25">
      <c r="B9" t="s">
        <v>4</v>
      </c>
      <c r="C9" s="4">
        <f>SUM(C6:C7)</f>
        <v>50000</v>
      </c>
      <c r="H9" s="4">
        <f t="shared" ref="H9" si="0">SUM(H6:H7)</f>
        <v>50000</v>
      </c>
    </row>
    <row r="10" spans="2:10" x14ac:dyDescent="0.25">
      <c r="C10" s="4"/>
      <c r="H10" s="4"/>
    </row>
    <row r="11" spans="2:10" x14ac:dyDescent="0.25">
      <c r="B11" t="s">
        <v>5</v>
      </c>
      <c r="C11">
        <v>500</v>
      </c>
      <c r="H11">
        <v>500</v>
      </c>
    </row>
    <row r="12" spans="2:10" x14ac:dyDescent="0.25">
      <c r="C12" s="4"/>
      <c r="H12" s="4"/>
    </row>
    <row r="13" spans="2:10" x14ac:dyDescent="0.25">
      <c r="B13" t="s">
        <v>6</v>
      </c>
      <c r="C13" s="7">
        <f>C9/C11</f>
        <v>100</v>
      </c>
      <c r="D13" s="10"/>
      <c r="E13" s="10"/>
      <c r="F13" s="10"/>
      <c r="G13" s="10"/>
      <c r="H13" s="9">
        <f t="shared" ref="H13" si="1">H9/H11</f>
        <v>100</v>
      </c>
    </row>
    <row r="14" spans="2:10" x14ac:dyDescent="0.25">
      <c r="C14" s="4"/>
      <c r="D14" s="4"/>
      <c r="E14" s="4"/>
      <c r="F14" s="4"/>
      <c r="G14" s="4"/>
      <c r="H14" s="4"/>
    </row>
    <row r="15" spans="2:10" x14ac:dyDescent="0.25">
      <c r="B15" s="38" t="s">
        <v>62</v>
      </c>
      <c r="C15" s="4"/>
      <c r="D15" s="4"/>
      <c r="E15" s="4"/>
      <c r="F15" s="4"/>
      <c r="G15" s="4"/>
      <c r="H15" s="4"/>
    </row>
    <row r="16" spans="2:10" x14ac:dyDescent="0.25">
      <c r="C16" s="4"/>
      <c r="D16" s="4"/>
      <c r="E16" s="4"/>
      <c r="F16" s="4"/>
      <c r="G16" s="4"/>
      <c r="H16" s="4"/>
    </row>
    <row r="17" spans="2:8" x14ac:dyDescent="0.25">
      <c r="B17" t="s">
        <v>2</v>
      </c>
      <c r="C17" s="4">
        <v>50000</v>
      </c>
      <c r="D17" s="4">
        <v>100000</v>
      </c>
      <c r="E17" s="4">
        <v>100000</v>
      </c>
      <c r="F17" s="4">
        <v>100000</v>
      </c>
      <c r="G17" s="4">
        <v>100000</v>
      </c>
      <c r="H17" s="4">
        <v>50000</v>
      </c>
    </row>
    <row r="18" spans="2:8" x14ac:dyDescent="0.25">
      <c r="B18" t="s">
        <v>3</v>
      </c>
      <c r="C18" s="4">
        <v>2500</v>
      </c>
      <c r="D18" s="4">
        <v>5000</v>
      </c>
      <c r="E18" s="4">
        <v>5000</v>
      </c>
      <c r="F18" s="4">
        <v>5000</v>
      </c>
      <c r="G18" s="4">
        <v>5000</v>
      </c>
      <c r="H18" s="4">
        <v>2500</v>
      </c>
    </row>
    <row r="19" spans="2:8" x14ac:dyDescent="0.25">
      <c r="C19" s="4"/>
      <c r="D19" s="4"/>
      <c r="E19" s="4"/>
      <c r="F19" s="4"/>
      <c r="G19" s="4"/>
      <c r="H19" s="4"/>
    </row>
    <row r="20" spans="2:8" x14ac:dyDescent="0.25">
      <c r="B20" t="s">
        <v>4</v>
      </c>
      <c r="C20" s="4">
        <f>SUM(C17:C18)</f>
        <v>52500</v>
      </c>
      <c r="D20" s="4">
        <f t="shared" ref="D20:H20" si="2">SUM(D17:D18)</f>
        <v>105000</v>
      </c>
      <c r="E20" s="4">
        <f t="shared" si="2"/>
        <v>105000</v>
      </c>
      <c r="F20" s="4">
        <f t="shared" si="2"/>
        <v>105000</v>
      </c>
      <c r="G20" s="4">
        <f t="shared" si="2"/>
        <v>105000</v>
      </c>
      <c r="H20" s="4">
        <f t="shared" si="2"/>
        <v>52500</v>
      </c>
    </row>
    <row r="21" spans="2:8" x14ac:dyDescent="0.25">
      <c r="C21" s="4"/>
      <c r="D21" s="4"/>
      <c r="E21" s="4"/>
      <c r="F21" s="4"/>
      <c r="G21" s="4"/>
      <c r="H21" s="4"/>
    </row>
    <row r="22" spans="2:8" x14ac:dyDescent="0.25">
      <c r="B22" t="s">
        <v>5</v>
      </c>
      <c r="C22" s="5">
        <v>500</v>
      </c>
      <c r="D22" s="5">
        <v>1000</v>
      </c>
      <c r="E22" s="5">
        <v>1000</v>
      </c>
      <c r="F22" s="5">
        <v>1000</v>
      </c>
      <c r="G22" s="5">
        <v>1000</v>
      </c>
      <c r="H22" s="5">
        <v>500</v>
      </c>
    </row>
    <row r="23" spans="2:8" x14ac:dyDescent="0.25">
      <c r="C23" s="4"/>
      <c r="D23" s="4"/>
      <c r="E23" s="4"/>
      <c r="F23" s="4"/>
      <c r="G23" s="4"/>
      <c r="H23" s="4"/>
    </row>
    <row r="24" spans="2:8" x14ac:dyDescent="0.25">
      <c r="B24" t="s">
        <v>6</v>
      </c>
      <c r="C24" s="7">
        <f>C20/C22</f>
        <v>105</v>
      </c>
      <c r="D24" s="8">
        <f t="shared" ref="D24:H24" si="3">D20/D22</f>
        <v>105</v>
      </c>
      <c r="E24" s="8">
        <f t="shared" si="3"/>
        <v>105</v>
      </c>
      <c r="F24" s="8">
        <f t="shared" si="3"/>
        <v>105</v>
      </c>
      <c r="G24" s="8">
        <f t="shared" si="3"/>
        <v>105</v>
      </c>
      <c r="H24" s="9">
        <f t="shared" si="3"/>
        <v>105</v>
      </c>
    </row>
    <row r="25" spans="2:8" x14ac:dyDescent="0.25">
      <c r="C25" s="4"/>
      <c r="D25" s="4"/>
      <c r="E25" s="4"/>
      <c r="F25" s="4"/>
      <c r="G25" s="4"/>
      <c r="H25" s="4"/>
    </row>
    <row r="26" spans="2:8" x14ac:dyDescent="0.25">
      <c r="B26" s="3" t="s">
        <v>7</v>
      </c>
      <c r="C26" s="4"/>
      <c r="D26" s="4"/>
      <c r="E26" s="4"/>
      <c r="F26" s="4"/>
      <c r="G26" s="4"/>
      <c r="H26" s="4"/>
    </row>
    <row r="27" spans="2:8" x14ac:dyDescent="0.25">
      <c r="C27" s="4"/>
      <c r="D27" s="4"/>
      <c r="E27" s="4"/>
      <c r="F27" s="4"/>
      <c r="G27" s="4"/>
      <c r="H27" s="4"/>
    </row>
    <row r="28" spans="2:8" x14ac:dyDescent="0.25">
      <c r="B28" t="s">
        <v>12</v>
      </c>
      <c r="C28" s="4">
        <f>C11*C13+C22*C24</f>
        <v>102500</v>
      </c>
      <c r="D28" s="4">
        <f>D22*D24</f>
        <v>105000</v>
      </c>
      <c r="E28" s="4">
        <f t="shared" ref="E28:G28" si="4">E22*E24</f>
        <v>105000</v>
      </c>
      <c r="F28" s="4">
        <f t="shared" si="4"/>
        <v>105000</v>
      </c>
      <c r="G28" s="4">
        <f t="shared" si="4"/>
        <v>105000</v>
      </c>
      <c r="H28" s="4">
        <f>H11*H13+H22*H24</f>
        <v>102500</v>
      </c>
    </row>
    <row r="29" spans="2:8" x14ac:dyDescent="0.25">
      <c r="C29" s="4"/>
      <c r="D29" s="4"/>
      <c r="E29" s="4"/>
      <c r="F29" s="4"/>
      <c r="G29" s="4"/>
      <c r="H29" s="4"/>
    </row>
    <row r="30" spans="2:8" x14ac:dyDescent="0.25">
      <c r="B30" t="s">
        <v>22</v>
      </c>
      <c r="C30" s="4">
        <f>C9+C20</f>
        <v>102500</v>
      </c>
      <c r="D30" s="4">
        <f>D20</f>
        <v>105000</v>
      </c>
      <c r="E30" s="4">
        <f t="shared" ref="E30:G30" si="5">E20</f>
        <v>105000</v>
      </c>
      <c r="F30" s="4">
        <f t="shared" si="5"/>
        <v>105000</v>
      </c>
      <c r="G30" s="4">
        <f t="shared" si="5"/>
        <v>105000</v>
      </c>
      <c r="H30" s="4">
        <f>H9+H20</f>
        <v>102500</v>
      </c>
    </row>
    <row r="31" spans="2:8" x14ac:dyDescent="0.25">
      <c r="C31" s="4"/>
      <c r="D31" s="4"/>
      <c r="E31" s="4"/>
      <c r="F31" s="4"/>
      <c r="G31" s="4"/>
      <c r="H31" s="4"/>
    </row>
    <row r="32" spans="2:8" x14ac:dyDescent="0.25">
      <c r="B32" t="s">
        <v>16</v>
      </c>
      <c r="C32" s="4">
        <f>C28-C30</f>
        <v>0</v>
      </c>
      <c r="D32" s="4">
        <f>D28-D30</f>
        <v>0</v>
      </c>
      <c r="E32" s="4">
        <f t="shared" ref="E32:H32" si="6">E28-E30</f>
        <v>0</v>
      </c>
      <c r="F32" s="4">
        <f t="shared" si="6"/>
        <v>0</v>
      </c>
      <c r="G32" s="4">
        <f t="shared" si="6"/>
        <v>0</v>
      </c>
      <c r="H32" s="4">
        <f t="shared" si="6"/>
        <v>0</v>
      </c>
    </row>
    <row r="33" spans="2:8" x14ac:dyDescent="0.25">
      <c r="C33" s="4"/>
      <c r="D33" s="4"/>
      <c r="E33" s="4"/>
      <c r="F33" s="4"/>
      <c r="G33" s="4"/>
      <c r="H33" s="4"/>
    </row>
    <row r="34" spans="2:8" x14ac:dyDescent="0.25">
      <c r="B34" t="s">
        <v>8</v>
      </c>
      <c r="C34" s="4">
        <v>0</v>
      </c>
      <c r="D34" s="4">
        <f>C36</f>
        <v>0</v>
      </c>
      <c r="E34" s="4">
        <f>D36</f>
        <v>0</v>
      </c>
      <c r="F34" s="4">
        <f>E36</f>
        <v>0</v>
      </c>
      <c r="G34" s="4">
        <f>F36</f>
        <v>0</v>
      </c>
      <c r="H34" s="4">
        <f>G36</f>
        <v>0</v>
      </c>
    </row>
    <row r="35" spans="2:8" x14ac:dyDescent="0.25">
      <c r="C35" s="4"/>
      <c r="D35" s="4"/>
      <c r="E35" s="4"/>
      <c r="F35" s="4"/>
      <c r="G35" s="4"/>
      <c r="H35" s="4"/>
    </row>
    <row r="36" spans="2:8" x14ac:dyDescent="0.25">
      <c r="B36" t="s">
        <v>9</v>
      </c>
      <c r="C36" s="7">
        <f>C32+C34</f>
        <v>0</v>
      </c>
      <c r="D36" s="8">
        <f>D32+D34</f>
        <v>0</v>
      </c>
      <c r="E36" s="8">
        <f t="shared" ref="E36:H36" si="7">E32+E34</f>
        <v>0</v>
      </c>
      <c r="F36" s="8">
        <f t="shared" si="7"/>
        <v>0</v>
      </c>
      <c r="G36" s="8">
        <f t="shared" si="7"/>
        <v>0</v>
      </c>
      <c r="H36" s="9">
        <f t="shared" si="7"/>
        <v>0</v>
      </c>
    </row>
    <row r="37" spans="2:8" x14ac:dyDescent="0.25">
      <c r="C37" s="4"/>
      <c r="D37" s="4"/>
      <c r="E37" s="4"/>
      <c r="F37" s="4"/>
      <c r="G37" s="4"/>
      <c r="H37" s="4"/>
    </row>
    <row r="38" spans="2:8" x14ac:dyDescent="0.25">
      <c r="B38" s="3" t="s">
        <v>20</v>
      </c>
      <c r="C38" s="4"/>
      <c r="D38" s="4"/>
      <c r="E38" s="4"/>
      <c r="F38" s="4"/>
      <c r="G38" s="4"/>
      <c r="H38" s="4"/>
    </row>
    <row r="39" spans="2:8" x14ac:dyDescent="0.25">
      <c r="C39" s="4"/>
      <c r="D39" s="4"/>
      <c r="E39" s="4"/>
      <c r="F39" s="4"/>
      <c r="G39" s="4"/>
      <c r="H39" s="4"/>
    </row>
    <row r="40" spans="2:8" x14ac:dyDescent="0.25">
      <c r="B40" t="s">
        <v>19</v>
      </c>
      <c r="C40" s="4">
        <f t="shared" ref="C40:H40" si="8">C18</f>
        <v>2500</v>
      </c>
      <c r="D40" s="4">
        <f t="shared" si="8"/>
        <v>5000</v>
      </c>
      <c r="E40" s="4">
        <f t="shared" si="8"/>
        <v>5000</v>
      </c>
      <c r="F40" s="4">
        <f t="shared" si="8"/>
        <v>5000</v>
      </c>
      <c r="G40" s="4">
        <f t="shared" si="8"/>
        <v>5000</v>
      </c>
      <c r="H40" s="4">
        <f t="shared" si="8"/>
        <v>2500</v>
      </c>
    </row>
    <row r="41" spans="2:8" x14ac:dyDescent="0.25">
      <c r="C41" s="4"/>
      <c r="D41" s="4"/>
      <c r="E41" s="4"/>
      <c r="F41" s="4"/>
      <c r="G41" s="4"/>
      <c r="H41" s="4"/>
    </row>
    <row r="42" spans="2:8" x14ac:dyDescent="0.25">
      <c r="B42" t="s">
        <v>11</v>
      </c>
      <c r="C42" s="4">
        <f>C40</f>
        <v>2500</v>
      </c>
      <c r="D42" s="4">
        <f t="shared" ref="D42:H42" si="9">D40</f>
        <v>5000</v>
      </c>
      <c r="E42" s="4">
        <f t="shared" si="9"/>
        <v>5000</v>
      </c>
      <c r="F42" s="4">
        <f t="shared" si="9"/>
        <v>5000</v>
      </c>
      <c r="G42" s="4">
        <f t="shared" si="9"/>
        <v>5000</v>
      </c>
      <c r="H42" s="4">
        <f t="shared" si="9"/>
        <v>2500</v>
      </c>
    </row>
    <row r="43" spans="2:8" x14ac:dyDescent="0.25">
      <c r="C43" s="4"/>
      <c r="D43" s="4"/>
      <c r="E43" s="4"/>
      <c r="F43" s="4"/>
      <c r="G43" s="4"/>
      <c r="H43" s="4"/>
    </row>
    <row r="44" spans="2:8" x14ac:dyDescent="0.25">
      <c r="B44" t="s">
        <v>15</v>
      </c>
      <c r="C44" s="4">
        <v>0</v>
      </c>
      <c r="D44" s="4">
        <f>D40</f>
        <v>5000</v>
      </c>
      <c r="E44" s="4">
        <f>E40</f>
        <v>5000</v>
      </c>
      <c r="F44" s="4">
        <f>F40</f>
        <v>5000</v>
      </c>
      <c r="G44" s="4">
        <f>G40</f>
        <v>5000</v>
      </c>
      <c r="H44" s="4">
        <v>5000</v>
      </c>
    </row>
    <row r="45" spans="2:8" x14ac:dyDescent="0.25">
      <c r="C45" s="4"/>
      <c r="D45" s="4"/>
      <c r="E45" s="4"/>
      <c r="F45" s="4"/>
      <c r="G45" s="4"/>
      <c r="H45" s="4"/>
    </row>
    <row r="46" spans="2:8" x14ac:dyDescent="0.25">
      <c r="B46" t="s">
        <v>4</v>
      </c>
      <c r="C46" s="4">
        <f>C44</f>
        <v>0</v>
      </c>
      <c r="D46" s="4">
        <f t="shared" ref="D46:H46" si="10">D44</f>
        <v>5000</v>
      </c>
      <c r="E46" s="4">
        <f t="shared" si="10"/>
        <v>5000</v>
      </c>
      <c r="F46" s="4">
        <f t="shared" si="10"/>
        <v>5000</v>
      </c>
      <c r="G46" s="4">
        <f t="shared" si="10"/>
        <v>5000</v>
      </c>
      <c r="H46" s="4">
        <f t="shared" si="10"/>
        <v>5000</v>
      </c>
    </row>
    <row r="47" spans="2:8" x14ac:dyDescent="0.25">
      <c r="C47" s="4"/>
      <c r="D47" s="4"/>
      <c r="E47" s="4"/>
      <c r="F47" s="4"/>
      <c r="G47" s="4"/>
      <c r="H47" s="4"/>
    </row>
    <row r="48" spans="2:8" x14ac:dyDescent="0.25">
      <c r="B48" t="s">
        <v>17</v>
      </c>
      <c r="C48" s="4">
        <f t="shared" ref="C48:H48" si="11">C42-C46</f>
        <v>2500</v>
      </c>
      <c r="D48" s="4">
        <f t="shared" si="11"/>
        <v>0</v>
      </c>
      <c r="E48" s="4">
        <f t="shared" si="11"/>
        <v>0</v>
      </c>
      <c r="F48" s="4">
        <f t="shared" si="11"/>
        <v>0</v>
      </c>
      <c r="G48" s="4">
        <f t="shared" si="11"/>
        <v>0</v>
      </c>
      <c r="H48" s="4">
        <f t="shared" si="11"/>
        <v>-2500</v>
      </c>
    </row>
    <row r="49" spans="2:10" x14ac:dyDescent="0.25">
      <c r="C49" s="4"/>
      <c r="D49" s="4"/>
      <c r="E49" s="4"/>
      <c r="F49" s="4"/>
      <c r="G49" s="4"/>
      <c r="H49" s="4"/>
    </row>
    <row r="50" spans="2:10" x14ac:dyDescent="0.25">
      <c r="B50" t="s">
        <v>8</v>
      </c>
      <c r="C50" s="4">
        <v>0</v>
      </c>
      <c r="D50" s="4">
        <f>C52</f>
        <v>2500</v>
      </c>
      <c r="E50" s="4">
        <f>D52</f>
        <v>2500</v>
      </c>
      <c r="F50" s="4">
        <f>E52</f>
        <v>2500</v>
      </c>
      <c r="G50" s="4">
        <f t="shared" ref="G50" si="12">F52</f>
        <v>2500</v>
      </c>
      <c r="H50" s="4">
        <f>G52</f>
        <v>2500</v>
      </c>
    </row>
    <row r="51" spans="2:10" x14ac:dyDescent="0.25">
      <c r="C51" s="4"/>
      <c r="D51" s="4"/>
      <c r="E51" s="4"/>
      <c r="F51" s="4"/>
      <c r="G51" s="4"/>
      <c r="H51" s="4"/>
    </row>
    <row r="52" spans="2:10" x14ac:dyDescent="0.25">
      <c r="B52" t="s">
        <v>9</v>
      </c>
      <c r="C52" s="7">
        <f>C48+C50</f>
        <v>2500</v>
      </c>
      <c r="D52" s="8">
        <f>D48+D50</f>
        <v>2500</v>
      </c>
      <c r="E52" s="8">
        <f t="shared" ref="E52:G52" si="13">E48+E50</f>
        <v>2500</v>
      </c>
      <c r="F52" s="8">
        <f t="shared" si="13"/>
        <v>2500</v>
      </c>
      <c r="G52" s="8">
        <f t="shared" si="13"/>
        <v>2500</v>
      </c>
      <c r="H52" s="9">
        <f>H48+H50</f>
        <v>0</v>
      </c>
    </row>
    <row r="53" spans="2:10" x14ac:dyDescent="0.25">
      <c r="C53" s="4"/>
      <c r="D53" s="4"/>
      <c r="E53" s="4"/>
      <c r="F53" s="4"/>
      <c r="G53" s="4"/>
      <c r="H53" s="4"/>
    </row>
    <row r="54" spans="2:10" x14ac:dyDescent="0.25">
      <c r="B54" s="3" t="s">
        <v>21</v>
      </c>
      <c r="C54" s="4"/>
      <c r="D54" s="4"/>
      <c r="E54" s="4"/>
      <c r="F54" s="4"/>
      <c r="G54" s="4"/>
      <c r="H54" s="4"/>
    </row>
    <row r="55" spans="2:10" x14ac:dyDescent="0.25">
      <c r="C55" s="4"/>
      <c r="D55" s="4"/>
      <c r="E55" s="4"/>
      <c r="F55" s="4"/>
      <c r="G55" s="4"/>
      <c r="H55" s="4"/>
    </row>
    <row r="56" spans="2:10" x14ac:dyDescent="0.25">
      <c r="B56" t="s">
        <v>13</v>
      </c>
      <c r="C56" s="4">
        <v>1000000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</row>
    <row r="57" spans="2:10" x14ac:dyDescent="0.25">
      <c r="B57" t="s">
        <v>14</v>
      </c>
      <c r="C57" s="4">
        <f>C44</f>
        <v>0</v>
      </c>
      <c r="D57" s="4">
        <f>D44</f>
        <v>5000</v>
      </c>
      <c r="E57" s="4">
        <f t="shared" ref="E57:H57" si="14">E44</f>
        <v>5000</v>
      </c>
      <c r="F57" s="4">
        <f t="shared" si="14"/>
        <v>5000</v>
      </c>
      <c r="G57" s="4">
        <f t="shared" si="14"/>
        <v>5000</v>
      </c>
      <c r="H57" s="4">
        <f t="shared" si="14"/>
        <v>5000</v>
      </c>
      <c r="J57" s="4">
        <f>SUM(C57:H57)</f>
        <v>25000</v>
      </c>
    </row>
    <row r="58" spans="2:10" x14ac:dyDescent="0.25">
      <c r="C58" s="4"/>
      <c r="D58" s="4"/>
      <c r="E58" s="4"/>
      <c r="F58" s="4"/>
      <c r="G58" s="4"/>
      <c r="H58" s="4"/>
    </row>
    <row r="59" spans="2:10" x14ac:dyDescent="0.25">
      <c r="B59" t="s">
        <v>11</v>
      </c>
      <c r="C59" s="4">
        <f>SUM(C56:C57)</f>
        <v>1000000</v>
      </c>
      <c r="D59" s="4">
        <f>SUM(D56:D57)</f>
        <v>5000</v>
      </c>
      <c r="E59" s="4">
        <f t="shared" ref="E59:H59" si="15">SUM(E56:E57)</f>
        <v>5000</v>
      </c>
      <c r="F59" s="4">
        <f t="shared" si="15"/>
        <v>5000</v>
      </c>
      <c r="G59" s="4">
        <f t="shared" si="15"/>
        <v>5000</v>
      </c>
      <c r="H59" s="4">
        <f t="shared" si="15"/>
        <v>5000</v>
      </c>
    </row>
    <row r="60" spans="2:10" x14ac:dyDescent="0.25">
      <c r="C60" s="4"/>
      <c r="D60" s="4"/>
      <c r="E60" s="4"/>
      <c r="F60" s="4"/>
      <c r="G60" s="4"/>
      <c r="H60" s="4"/>
    </row>
    <row r="61" spans="2:10" x14ac:dyDescent="0.25">
      <c r="B61" t="s">
        <v>23</v>
      </c>
      <c r="C61" s="4">
        <v>25000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</row>
    <row r="62" spans="2:10" x14ac:dyDescent="0.25">
      <c r="C62" s="4"/>
      <c r="D62" s="4"/>
      <c r="E62" s="4"/>
      <c r="F62" s="4"/>
      <c r="G62" s="4"/>
      <c r="H62" s="4"/>
    </row>
    <row r="63" spans="2:10" x14ac:dyDescent="0.25">
      <c r="B63" t="s">
        <v>4</v>
      </c>
      <c r="C63" s="4">
        <f>C61</f>
        <v>25000</v>
      </c>
      <c r="D63" s="4">
        <f>D61</f>
        <v>0</v>
      </c>
      <c r="E63" s="4">
        <f t="shared" ref="E63:H63" si="16">E61</f>
        <v>0</v>
      </c>
      <c r="F63" s="4">
        <f t="shared" si="16"/>
        <v>0</v>
      </c>
      <c r="G63" s="4">
        <f t="shared" si="16"/>
        <v>0</v>
      </c>
      <c r="H63" s="4">
        <f t="shared" si="16"/>
        <v>0</v>
      </c>
    </row>
    <row r="64" spans="2:10" x14ac:dyDescent="0.25">
      <c r="C64" s="4"/>
      <c r="D64" s="4"/>
      <c r="E64" s="4"/>
      <c r="F64" s="4"/>
      <c r="G64" s="4"/>
      <c r="H64" s="4"/>
    </row>
    <row r="65" spans="2:8" x14ac:dyDescent="0.25">
      <c r="B65" t="s">
        <v>17</v>
      </c>
      <c r="C65" s="4">
        <f>C59-C63</f>
        <v>975000</v>
      </c>
      <c r="D65" s="4">
        <f>D59-D63</f>
        <v>5000</v>
      </c>
      <c r="E65" s="4">
        <f t="shared" ref="E65:H65" si="17">E59-E63</f>
        <v>5000</v>
      </c>
      <c r="F65" s="4">
        <f t="shared" si="17"/>
        <v>5000</v>
      </c>
      <c r="G65" s="4">
        <f t="shared" si="17"/>
        <v>5000</v>
      </c>
      <c r="H65" s="4">
        <f t="shared" si="17"/>
        <v>5000</v>
      </c>
    </row>
    <row r="66" spans="2:8" x14ac:dyDescent="0.25">
      <c r="C66" s="4"/>
      <c r="D66" s="4"/>
      <c r="E66" s="4"/>
      <c r="F66" s="4"/>
      <c r="G66" s="4"/>
      <c r="H66" s="4"/>
    </row>
    <row r="67" spans="2:8" x14ac:dyDescent="0.25">
      <c r="B67" t="s">
        <v>8</v>
      </c>
      <c r="C67" s="4">
        <v>0</v>
      </c>
      <c r="D67" s="4">
        <f>C69</f>
        <v>975000</v>
      </c>
      <c r="E67" s="4">
        <f>D69</f>
        <v>980000</v>
      </c>
      <c r="F67" s="4">
        <f>E69</f>
        <v>985000</v>
      </c>
      <c r="G67" s="4">
        <f>F69</f>
        <v>990000</v>
      </c>
      <c r="H67" s="4">
        <f>G69</f>
        <v>995000</v>
      </c>
    </row>
    <row r="68" spans="2:8" x14ac:dyDescent="0.25">
      <c r="C68" s="4"/>
      <c r="D68" s="4"/>
      <c r="E68" s="4"/>
      <c r="F68" s="4"/>
      <c r="G68" s="4"/>
      <c r="H68" s="4"/>
    </row>
    <row r="69" spans="2:8" x14ac:dyDescent="0.25">
      <c r="B69" t="s">
        <v>9</v>
      </c>
      <c r="C69" s="7">
        <f t="shared" ref="C69:H69" si="18">C65+C67</f>
        <v>975000</v>
      </c>
      <c r="D69" s="8">
        <f t="shared" si="18"/>
        <v>980000</v>
      </c>
      <c r="E69" s="8">
        <f t="shared" si="18"/>
        <v>985000</v>
      </c>
      <c r="F69" s="8">
        <f t="shared" si="18"/>
        <v>990000</v>
      </c>
      <c r="G69" s="8">
        <f t="shared" si="18"/>
        <v>995000</v>
      </c>
      <c r="H69" s="9">
        <f t="shared" si="18"/>
        <v>1000000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9770F-824F-DB4F-8770-641784695F46}">
  <sheetPr>
    <pageSetUpPr fitToPage="1"/>
  </sheetPr>
  <dimension ref="B1:T90"/>
  <sheetViews>
    <sheetView zoomScale="85" zoomScaleNormal="85" workbookViewId="0">
      <selection activeCell="B1" sqref="B1"/>
    </sheetView>
  </sheetViews>
  <sheetFormatPr defaultColWidth="8.875" defaultRowHeight="15.75" x14ac:dyDescent="0.25"/>
  <cols>
    <col min="1" max="1" width="1.875" style="11" customWidth="1"/>
    <col min="2" max="3" width="8.875" style="11"/>
    <col min="4" max="4" width="28.875" style="11" customWidth="1"/>
    <col min="5" max="5" width="3.375" style="11" customWidth="1"/>
    <col min="6" max="7" width="11.375" style="16" customWidth="1"/>
    <col min="8" max="8" width="1.375" style="16" customWidth="1"/>
    <col min="9" max="9" width="2.5" style="17" customWidth="1"/>
    <col min="10" max="11" width="10.875" style="16" customWidth="1"/>
    <col min="12" max="12" width="2.625" style="16" customWidth="1"/>
    <col min="13" max="13" width="10.375" style="16" customWidth="1"/>
    <col min="14" max="14" width="11.375" style="16" customWidth="1"/>
    <col min="15" max="15" width="3.375" style="11" customWidth="1"/>
    <col min="16" max="18" width="11.375" style="16" customWidth="1"/>
    <col min="19" max="19" width="8.875" style="11"/>
    <col min="20" max="20" width="12" style="11" customWidth="1"/>
    <col min="21" max="16384" width="8.875" style="11"/>
  </cols>
  <sheetData>
    <row r="1" spans="2:20" ht="15" x14ac:dyDescent="0.25">
      <c r="D1" s="12" t="s">
        <v>24</v>
      </c>
      <c r="E1" s="13"/>
      <c r="F1" s="14"/>
      <c r="G1" s="14"/>
      <c r="H1" s="14"/>
      <c r="I1" s="15"/>
      <c r="J1" s="14"/>
      <c r="K1" s="14"/>
      <c r="L1" s="14"/>
      <c r="M1" s="14"/>
      <c r="N1" s="14"/>
      <c r="O1" s="13"/>
      <c r="P1" s="14"/>
      <c r="Q1" s="14"/>
      <c r="R1" s="14"/>
    </row>
    <row r="2" spans="2:20" ht="15" x14ac:dyDescent="0.25">
      <c r="D2" s="12" t="s">
        <v>25</v>
      </c>
      <c r="E2" s="13"/>
      <c r="F2" s="14"/>
      <c r="G2" s="14"/>
      <c r="H2" s="14"/>
      <c r="I2" s="15"/>
      <c r="J2" s="14"/>
      <c r="K2" s="14"/>
      <c r="L2" s="14"/>
      <c r="M2" s="14"/>
      <c r="N2" s="14"/>
      <c r="O2" s="13"/>
      <c r="P2" s="14"/>
      <c r="Q2" s="14"/>
      <c r="R2" s="14"/>
    </row>
    <row r="3" spans="2:20" x14ac:dyDescent="0.25">
      <c r="D3" s="11" t="s">
        <v>26</v>
      </c>
      <c r="J3" s="39" t="s">
        <v>27</v>
      </c>
      <c r="K3" s="40"/>
      <c r="L3" s="40"/>
      <c r="M3" s="40"/>
      <c r="N3" s="41"/>
    </row>
    <row r="4" spans="2:20" x14ac:dyDescent="0.25">
      <c r="F4" s="42" t="s">
        <v>28</v>
      </c>
      <c r="G4" s="43"/>
      <c r="H4" s="18"/>
      <c r="I4" s="19"/>
      <c r="J4" s="44" t="s">
        <v>29</v>
      </c>
      <c r="K4" s="45"/>
      <c r="M4" s="46" t="s">
        <v>30</v>
      </c>
      <c r="N4" s="47"/>
      <c r="P4" s="39" t="s">
        <v>31</v>
      </c>
      <c r="Q4" s="40"/>
      <c r="R4" s="41"/>
    </row>
    <row r="5" spans="2:20" ht="15" x14ac:dyDescent="0.25">
      <c r="D5" s="20"/>
      <c r="F5" s="21" t="s">
        <v>32</v>
      </c>
      <c r="G5" s="21" t="s">
        <v>33</v>
      </c>
      <c r="H5" s="22"/>
      <c r="I5" s="23"/>
      <c r="J5" s="21" t="s">
        <v>34</v>
      </c>
      <c r="K5" s="21" t="s">
        <v>33</v>
      </c>
      <c r="L5" s="21"/>
      <c r="M5" s="21" t="s">
        <v>32</v>
      </c>
      <c r="N5" s="21" t="s">
        <v>33</v>
      </c>
      <c r="O5" s="20"/>
      <c r="P5" s="21" t="s">
        <v>32</v>
      </c>
      <c r="Q5" s="21" t="s">
        <v>34</v>
      </c>
      <c r="R5" s="21" t="s">
        <v>33</v>
      </c>
      <c r="S5" s="20"/>
      <c r="T5" s="24" t="s">
        <v>35</v>
      </c>
    </row>
    <row r="6" spans="2:20" x14ac:dyDescent="0.25">
      <c r="H6" s="18"/>
      <c r="I6" s="19"/>
      <c r="T6" s="25"/>
    </row>
    <row r="7" spans="2:20" x14ac:dyDescent="0.25">
      <c r="D7" s="26" t="s">
        <v>36</v>
      </c>
      <c r="H7" s="18"/>
      <c r="I7" s="19"/>
      <c r="T7" s="25"/>
    </row>
    <row r="8" spans="2:20" x14ac:dyDescent="0.25">
      <c r="D8" s="11" t="s">
        <v>37</v>
      </c>
      <c r="F8" s="16">
        <v>100000</v>
      </c>
      <c r="G8" s="16">
        <f>F17</f>
        <v>0</v>
      </c>
      <c r="H8" s="18"/>
      <c r="I8" s="19"/>
      <c r="M8" s="17"/>
      <c r="P8" s="16">
        <f>M8</f>
        <v>0</v>
      </c>
      <c r="Q8" s="16">
        <f>J8</f>
        <v>0</v>
      </c>
      <c r="R8" s="16">
        <f>K8+N8</f>
        <v>0</v>
      </c>
      <c r="T8" s="27">
        <f>F8+M8</f>
        <v>100000</v>
      </c>
    </row>
    <row r="9" spans="2:20" x14ac:dyDescent="0.25">
      <c r="D9" s="28" t="s">
        <v>11</v>
      </c>
      <c r="F9" s="29">
        <f>F8</f>
        <v>100000</v>
      </c>
      <c r="G9" s="29">
        <f>G8</f>
        <v>0</v>
      </c>
      <c r="H9" s="18"/>
      <c r="I9" s="19"/>
      <c r="J9" s="29"/>
      <c r="K9" s="29"/>
      <c r="M9" s="29">
        <f>M8</f>
        <v>0</v>
      </c>
      <c r="N9" s="29"/>
      <c r="P9" s="29">
        <f>P8</f>
        <v>0</v>
      </c>
      <c r="Q9" s="29">
        <f>Q8</f>
        <v>0</v>
      </c>
      <c r="R9" s="29">
        <f>R8</f>
        <v>0</v>
      </c>
      <c r="T9" s="30">
        <f>T8</f>
        <v>100000</v>
      </c>
    </row>
    <row r="10" spans="2:20" x14ac:dyDescent="0.25">
      <c r="H10" s="18"/>
      <c r="I10" s="19"/>
      <c r="T10" s="27"/>
    </row>
    <row r="11" spans="2:20" x14ac:dyDescent="0.25">
      <c r="H11" s="18"/>
      <c r="I11" s="19"/>
      <c r="T11" s="27"/>
    </row>
    <row r="12" spans="2:20" x14ac:dyDescent="0.25">
      <c r="D12" s="26" t="s">
        <v>38</v>
      </c>
      <c r="H12" s="18"/>
      <c r="I12" s="19"/>
      <c r="T12" s="27"/>
    </row>
    <row r="13" spans="2:20" x14ac:dyDescent="0.25">
      <c r="B13" s="11">
        <v>78782</v>
      </c>
      <c r="D13" s="11" t="s">
        <v>39</v>
      </c>
      <c r="H13" s="18"/>
      <c r="I13" s="19"/>
      <c r="J13" s="16">
        <f>F8/10</f>
        <v>10000</v>
      </c>
      <c r="K13" s="16">
        <f>-J13</f>
        <v>-10000</v>
      </c>
      <c r="M13" s="31">
        <f>K13</f>
        <v>-10000</v>
      </c>
      <c r="N13" s="17">
        <f>-M13</f>
        <v>10000</v>
      </c>
      <c r="P13" s="16">
        <f>M13</f>
        <v>-10000</v>
      </c>
      <c r="Q13" s="16">
        <f>J13</f>
        <v>10000</v>
      </c>
      <c r="R13" s="16">
        <f>K13+N13</f>
        <v>0</v>
      </c>
      <c r="T13" s="27">
        <f>F13+M13</f>
        <v>-10000</v>
      </c>
    </row>
    <row r="14" spans="2:20" x14ac:dyDescent="0.25">
      <c r="D14" s="32" t="s">
        <v>40</v>
      </c>
      <c r="F14" s="33">
        <v>100000</v>
      </c>
      <c r="G14" s="34"/>
      <c r="H14" s="18"/>
      <c r="I14" s="19"/>
      <c r="J14" s="35"/>
      <c r="K14" s="35"/>
      <c r="M14" s="35"/>
      <c r="N14" s="35"/>
      <c r="P14" s="35">
        <f>M14</f>
        <v>0</v>
      </c>
      <c r="Q14" s="35">
        <f>J14</f>
        <v>0</v>
      </c>
      <c r="R14" s="35">
        <f>K14+N14</f>
        <v>0</v>
      </c>
      <c r="T14" s="36">
        <f>F14+M14</f>
        <v>100000</v>
      </c>
    </row>
    <row r="15" spans="2:20" x14ac:dyDescent="0.25">
      <c r="D15" s="11" t="s">
        <v>41</v>
      </c>
      <c r="F15" s="16">
        <f>F13+F14</f>
        <v>100000</v>
      </c>
      <c r="G15" s="16">
        <f>G13+G14</f>
        <v>0</v>
      </c>
      <c r="H15" s="18"/>
      <c r="I15" s="19"/>
      <c r="J15" s="16">
        <f>J13+J14</f>
        <v>10000</v>
      </c>
      <c r="K15" s="16">
        <f>K13+K14</f>
        <v>-10000</v>
      </c>
      <c r="M15" s="16">
        <f>M13+M14</f>
        <v>-10000</v>
      </c>
      <c r="N15" s="16">
        <f>N13+N14</f>
        <v>10000</v>
      </c>
      <c r="P15" s="16">
        <f>P13+P14</f>
        <v>-10000</v>
      </c>
      <c r="Q15" s="16">
        <f>Q13+Q14</f>
        <v>10000</v>
      </c>
      <c r="R15" s="16">
        <f>R13+R14</f>
        <v>0</v>
      </c>
      <c r="T15" s="27">
        <f>T13+T14</f>
        <v>90000</v>
      </c>
    </row>
    <row r="16" spans="2:20" x14ac:dyDescent="0.25">
      <c r="H16" s="18"/>
      <c r="I16" s="19"/>
      <c r="T16" s="27"/>
    </row>
    <row r="17" spans="4:20" x14ac:dyDescent="0.25">
      <c r="D17" s="11" t="s">
        <v>42</v>
      </c>
      <c r="F17" s="11"/>
      <c r="H17" s="18"/>
      <c r="I17" s="19"/>
      <c r="P17" s="16">
        <f>M17</f>
        <v>0</v>
      </c>
      <c r="Q17" s="16">
        <f>J17</f>
        <v>0</v>
      </c>
      <c r="R17" s="16">
        <f>K17+N17</f>
        <v>0</v>
      </c>
      <c r="T17" s="36">
        <f>F17+M17</f>
        <v>0</v>
      </c>
    </row>
    <row r="18" spans="4:20" x14ac:dyDescent="0.25">
      <c r="D18" s="28" t="s">
        <v>43</v>
      </c>
      <c r="F18" s="29">
        <f>F15+F17</f>
        <v>100000</v>
      </c>
      <c r="G18" s="29">
        <f>G15+G17</f>
        <v>0</v>
      </c>
      <c r="H18" s="18"/>
      <c r="I18" s="19"/>
      <c r="J18" s="29">
        <f>J15+J17</f>
        <v>10000</v>
      </c>
      <c r="K18" s="29">
        <f>K15+K17</f>
        <v>-10000</v>
      </c>
      <c r="M18" s="29">
        <f>M15+M17</f>
        <v>-10000</v>
      </c>
      <c r="N18" s="29">
        <f>N15+N17</f>
        <v>10000</v>
      </c>
      <c r="P18" s="29">
        <f>P15+P17</f>
        <v>-10000</v>
      </c>
      <c r="Q18" s="29">
        <f>Q15+Q17</f>
        <v>10000</v>
      </c>
      <c r="R18" s="29">
        <f>R15+R17</f>
        <v>0</v>
      </c>
      <c r="T18" s="36">
        <f>T15+T17</f>
        <v>90000</v>
      </c>
    </row>
    <row r="19" spans="4:20" ht="15" x14ac:dyDescent="0.25">
      <c r="D19" s="13"/>
      <c r="E19" s="13"/>
      <c r="F19" s="14"/>
      <c r="G19" s="14"/>
      <c r="H19" s="14"/>
      <c r="I19" s="15"/>
      <c r="J19" s="14"/>
      <c r="K19" s="14"/>
      <c r="L19" s="14"/>
      <c r="M19" s="14"/>
      <c r="N19" s="14"/>
      <c r="O19" s="13"/>
      <c r="P19" s="14"/>
      <c r="Q19" s="14"/>
      <c r="R19" s="14"/>
      <c r="S19" s="13"/>
      <c r="T19" s="13"/>
    </row>
    <row r="20" spans="4:20" ht="15" x14ac:dyDescent="0.25">
      <c r="D20" s="13"/>
      <c r="E20" s="13"/>
      <c r="F20" s="14"/>
      <c r="G20" s="14"/>
      <c r="H20" s="14"/>
      <c r="I20" s="15"/>
      <c r="J20" s="14"/>
      <c r="K20" s="14"/>
      <c r="L20" s="14"/>
      <c r="M20" s="14"/>
      <c r="N20" s="14"/>
      <c r="O20" s="13"/>
      <c r="P20" s="14"/>
      <c r="Q20" s="14"/>
      <c r="R20" s="14"/>
      <c r="S20" s="13"/>
      <c r="T20" s="13"/>
    </row>
    <row r="21" spans="4:20" ht="15" x14ac:dyDescent="0.25">
      <c r="D21" s="13"/>
      <c r="E21" s="13"/>
      <c r="F21" s="14"/>
      <c r="G21" s="14"/>
      <c r="H21" s="14"/>
      <c r="I21" s="15"/>
      <c r="J21" s="14"/>
      <c r="K21" s="14"/>
      <c r="L21" s="14"/>
      <c r="M21" s="14"/>
      <c r="N21" s="14"/>
      <c r="O21" s="13"/>
      <c r="P21" s="14"/>
      <c r="Q21" s="14"/>
      <c r="R21" s="14"/>
      <c r="S21" s="13"/>
      <c r="T21" s="13"/>
    </row>
    <row r="22" spans="4:20" x14ac:dyDescent="0.25">
      <c r="F22" s="37" t="s">
        <v>44</v>
      </c>
      <c r="O22" s="16"/>
      <c r="P22" s="11"/>
      <c r="Q22" s="11"/>
      <c r="R22" s="11"/>
    </row>
    <row r="23" spans="4:20" x14ac:dyDescent="0.25">
      <c r="F23" s="31" t="s">
        <v>45</v>
      </c>
      <c r="O23" s="16"/>
      <c r="P23" s="11"/>
      <c r="Q23" s="11"/>
      <c r="R23" s="11"/>
    </row>
    <row r="24" spans="4:20" x14ac:dyDescent="0.25">
      <c r="F24" s="11"/>
      <c r="O24" s="16"/>
      <c r="P24" s="11"/>
      <c r="Q24" s="11"/>
      <c r="R24" s="11"/>
    </row>
    <row r="25" spans="4:20" x14ac:dyDescent="0.25">
      <c r="F25" s="11"/>
      <c r="O25" s="16"/>
      <c r="P25" s="11"/>
      <c r="Q25" s="11"/>
      <c r="R25" s="11"/>
    </row>
    <row r="26" spans="4:20" ht="15" x14ac:dyDescent="0.25">
      <c r="F26" s="11"/>
      <c r="G26" s="11"/>
      <c r="H26" s="11"/>
      <c r="I26" s="11"/>
      <c r="J26" s="11"/>
      <c r="K26" s="11"/>
      <c r="L26" s="11"/>
      <c r="M26" s="11"/>
      <c r="N26" s="11"/>
      <c r="P26" s="11"/>
      <c r="Q26" s="11"/>
      <c r="R26" s="11"/>
    </row>
    <row r="27" spans="4:20" ht="15" x14ac:dyDescent="0.25">
      <c r="F27" s="11"/>
      <c r="G27" s="11"/>
      <c r="H27" s="11"/>
      <c r="I27" s="11"/>
      <c r="J27" s="11"/>
      <c r="K27" s="11"/>
      <c r="L27" s="11"/>
      <c r="M27" s="11"/>
      <c r="N27" s="11"/>
      <c r="P27" s="11"/>
      <c r="Q27" s="11"/>
      <c r="R27" s="11"/>
    </row>
    <row r="28" spans="4:20" ht="15" x14ac:dyDescent="0.25">
      <c r="F28" s="11"/>
      <c r="G28" s="11"/>
      <c r="H28" s="11"/>
      <c r="I28" s="11"/>
      <c r="J28" s="11"/>
      <c r="K28" s="11"/>
      <c r="L28" s="11"/>
      <c r="M28" s="11"/>
      <c r="N28" s="11"/>
      <c r="P28" s="11"/>
      <c r="Q28" s="11"/>
      <c r="R28" s="11"/>
    </row>
    <row r="29" spans="4:20" ht="15" x14ac:dyDescent="0.25">
      <c r="F29" s="11"/>
      <c r="G29" s="11"/>
      <c r="H29" s="11"/>
      <c r="I29" s="11"/>
      <c r="J29" s="11"/>
      <c r="K29" s="11"/>
      <c r="L29" s="11"/>
      <c r="M29" s="11"/>
      <c r="N29" s="11"/>
      <c r="P29" s="11"/>
      <c r="Q29" s="11"/>
      <c r="R29" s="11"/>
    </row>
    <row r="30" spans="4:20" ht="15" x14ac:dyDescent="0.25">
      <c r="F30" s="11"/>
      <c r="G30" s="11"/>
      <c r="H30" s="11"/>
      <c r="I30" s="11"/>
      <c r="J30" s="11"/>
      <c r="K30" s="11"/>
      <c r="L30" s="11"/>
      <c r="M30" s="11"/>
      <c r="N30" s="11"/>
      <c r="P30" s="11"/>
      <c r="Q30" s="11"/>
      <c r="R30" s="11"/>
    </row>
    <row r="31" spans="4:20" ht="15" x14ac:dyDescent="0.25">
      <c r="F31" s="11"/>
      <c r="G31" s="11"/>
      <c r="H31" s="11"/>
      <c r="I31" s="11"/>
      <c r="J31" s="11"/>
      <c r="K31" s="11"/>
      <c r="L31" s="11"/>
      <c r="M31" s="11"/>
      <c r="N31" s="11"/>
      <c r="P31" s="11"/>
      <c r="Q31" s="11"/>
      <c r="R31" s="11"/>
    </row>
    <row r="32" spans="4:20" ht="15" x14ac:dyDescent="0.25">
      <c r="F32" s="11"/>
      <c r="G32" s="11"/>
      <c r="H32" s="11"/>
      <c r="I32" s="11"/>
      <c r="J32" s="11"/>
      <c r="K32" s="11"/>
      <c r="L32" s="11"/>
      <c r="M32" s="11"/>
      <c r="N32" s="11"/>
      <c r="P32" s="11"/>
      <c r="Q32" s="11"/>
      <c r="R32" s="11"/>
    </row>
    <row r="33" s="11" customFormat="1" ht="15" x14ac:dyDescent="0.25"/>
    <row r="34" s="11" customFormat="1" ht="15" x14ac:dyDescent="0.25"/>
    <row r="35" s="11" customFormat="1" ht="15" x14ac:dyDescent="0.25"/>
    <row r="36" s="11" customFormat="1" ht="15" x14ac:dyDescent="0.25"/>
    <row r="37" s="11" customFormat="1" ht="15" x14ac:dyDescent="0.25"/>
    <row r="38" s="11" customFormat="1" ht="15" x14ac:dyDescent="0.25"/>
    <row r="39" s="11" customFormat="1" ht="15" x14ac:dyDescent="0.25"/>
    <row r="40" s="11" customFormat="1" ht="15" x14ac:dyDescent="0.25"/>
    <row r="41" s="11" customFormat="1" ht="15" x14ac:dyDescent="0.25"/>
    <row r="42" s="11" customFormat="1" ht="15" x14ac:dyDescent="0.25"/>
    <row r="43" s="11" customFormat="1" ht="15" x14ac:dyDescent="0.25"/>
    <row r="44" s="11" customFormat="1" ht="15" x14ac:dyDescent="0.25"/>
    <row r="45" s="11" customFormat="1" ht="15" x14ac:dyDescent="0.25"/>
    <row r="46" s="11" customFormat="1" ht="15" x14ac:dyDescent="0.25"/>
    <row r="47" s="11" customFormat="1" ht="15" x14ac:dyDescent="0.25"/>
    <row r="48" s="11" customFormat="1" ht="15" x14ac:dyDescent="0.25"/>
    <row r="49" s="11" customFormat="1" ht="15" x14ac:dyDescent="0.25"/>
    <row r="50" s="11" customFormat="1" ht="15" x14ac:dyDescent="0.25"/>
    <row r="51" s="11" customFormat="1" ht="15" x14ac:dyDescent="0.25"/>
    <row r="52" s="11" customFormat="1" ht="15" x14ac:dyDescent="0.25"/>
    <row r="53" s="11" customFormat="1" ht="15" x14ac:dyDescent="0.25"/>
    <row r="54" s="11" customFormat="1" ht="15" x14ac:dyDescent="0.25"/>
    <row r="55" s="11" customFormat="1" ht="15" x14ac:dyDescent="0.25"/>
    <row r="56" s="11" customFormat="1" ht="15" x14ac:dyDescent="0.25"/>
    <row r="57" s="11" customFormat="1" ht="15" x14ac:dyDescent="0.25"/>
    <row r="58" s="11" customFormat="1" ht="15" x14ac:dyDescent="0.25"/>
    <row r="59" s="11" customFormat="1" ht="15" x14ac:dyDescent="0.25"/>
    <row r="60" s="11" customFormat="1" ht="15" x14ac:dyDescent="0.25"/>
    <row r="61" s="11" customFormat="1" ht="15" x14ac:dyDescent="0.25"/>
    <row r="62" s="11" customFormat="1" ht="15" x14ac:dyDescent="0.25"/>
    <row r="63" s="11" customFormat="1" ht="15" x14ac:dyDescent="0.25"/>
    <row r="64" s="11" customFormat="1" ht="15" x14ac:dyDescent="0.25"/>
    <row r="65" s="11" customFormat="1" ht="15" x14ac:dyDescent="0.25"/>
    <row r="66" s="11" customFormat="1" ht="15" x14ac:dyDescent="0.25"/>
    <row r="67" s="11" customFormat="1" ht="15" x14ac:dyDescent="0.25"/>
    <row r="68" s="11" customFormat="1" ht="15" x14ac:dyDescent="0.25"/>
    <row r="69" s="11" customFormat="1" ht="15" x14ac:dyDescent="0.25"/>
    <row r="70" s="11" customFormat="1" ht="15" x14ac:dyDescent="0.25"/>
    <row r="71" s="11" customFormat="1" ht="15" x14ac:dyDescent="0.25"/>
    <row r="72" s="11" customFormat="1" ht="15" x14ac:dyDescent="0.25"/>
    <row r="73" s="11" customFormat="1" ht="15" x14ac:dyDescent="0.25"/>
    <row r="74" s="11" customFormat="1" ht="15" x14ac:dyDescent="0.25"/>
    <row r="75" s="11" customFormat="1" ht="15" x14ac:dyDescent="0.25"/>
    <row r="76" s="11" customFormat="1" ht="15" x14ac:dyDescent="0.25"/>
    <row r="77" s="11" customFormat="1" ht="15" x14ac:dyDescent="0.25"/>
    <row r="78" s="11" customFormat="1" ht="15" x14ac:dyDescent="0.25"/>
    <row r="79" s="11" customFormat="1" ht="15" x14ac:dyDescent="0.25"/>
    <row r="80" s="11" customFormat="1" ht="15" x14ac:dyDescent="0.25"/>
    <row r="81" s="11" customFormat="1" ht="15" x14ac:dyDescent="0.25"/>
    <row r="82" s="11" customFormat="1" ht="15" x14ac:dyDescent="0.25"/>
    <row r="83" s="11" customFormat="1" ht="15" x14ac:dyDescent="0.25"/>
    <row r="84" s="11" customFormat="1" ht="15" x14ac:dyDescent="0.25"/>
    <row r="85" s="11" customFormat="1" ht="15" x14ac:dyDescent="0.25"/>
    <row r="86" s="11" customFormat="1" ht="15" x14ac:dyDescent="0.25"/>
    <row r="87" s="11" customFormat="1" ht="15" x14ac:dyDescent="0.25"/>
    <row r="88" s="11" customFormat="1" ht="15" x14ac:dyDescent="0.25"/>
    <row r="89" s="11" customFormat="1" ht="15" x14ac:dyDescent="0.25"/>
    <row r="90" s="11" customFormat="1" ht="15" x14ac:dyDescent="0.25"/>
  </sheetData>
  <mergeCells count="5">
    <mergeCell ref="J3:N3"/>
    <mergeCell ref="F4:G4"/>
    <mergeCell ref="J4:K4"/>
    <mergeCell ref="M4:N4"/>
    <mergeCell ref="P4:R4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Flow Chart</vt:lpstr>
      <vt:lpstr>Example 1</vt:lpstr>
      <vt:lpstr>Example 2</vt:lpstr>
      <vt:lpstr>Accounting Structure</vt:lpstr>
      <vt:lpstr>'Accounting Structure'!Print_Area</vt:lpstr>
    </vt:vector>
  </TitlesOfParts>
  <Company>Northwestern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Rosen</dc:creator>
  <cp:lastModifiedBy>Admin</cp:lastModifiedBy>
  <cp:lastPrinted>2015-03-02T17:44:54Z</cp:lastPrinted>
  <dcterms:created xsi:type="dcterms:W3CDTF">2015-01-14T19:25:04Z</dcterms:created>
  <dcterms:modified xsi:type="dcterms:W3CDTF">2021-04-22T17:56:19Z</dcterms:modified>
</cp:coreProperties>
</file>